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dgar\Downloads\"/>
    </mc:Choice>
  </mc:AlternateContent>
  <bookViews>
    <workbookView xWindow="0" yWindow="0" windowWidth="12120" windowHeight="7440"/>
  </bookViews>
  <sheets>
    <sheet name="Sales-Rev,Opex,FCF" sheetId="3" r:id="rId1"/>
    <sheet name="E IS CONSOL" sheetId="5" r:id="rId2"/>
    <sheet name="Lost Free Cash Flow Calc" sheetId="2" r:id="rId3"/>
    <sheet name="O&amp;M Reconciliation" sheetId="4" r:id="rId4"/>
  </sheets>
  <externalReferences>
    <externalReference r:id="rId5"/>
    <externalReference r:id="rId6"/>
    <externalReference r:id="rId7"/>
  </externalReferences>
  <definedNames>
    <definedName name="_____key2" localSheetId="1" hidden="1">#REF!</definedName>
    <definedName name="_____key2" hidden="1">#REF!</definedName>
    <definedName name="____key2" localSheetId="1" hidden="1">#REF!</definedName>
    <definedName name="____key2" hidden="1">#REF!</definedName>
    <definedName name="___key2" localSheetId="1" hidden="1">#REF!</definedName>
    <definedName name="___key2" hidden="1">#REF!</definedName>
    <definedName name="__123Graph_AHRLOW" localSheetId="1" hidden="1">[1]DHRC!#REF!</definedName>
    <definedName name="__123Graph_AHRLOW" hidden="1">[1]DHRC!#REF!</definedName>
    <definedName name="__123Graph_AIHRLOW" localSheetId="1" hidden="1">[1]DHRC!#REF!</definedName>
    <definedName name="__123Graph_AIHRLOW" hidden="1">[1]DHRC!#REF!</definedName>
    <definedName name="__123Graph_B" hidden="1">'[2]Series B'!$L$11:$L$11</definedName>
    <definedName name="__123Graph_BHRLOW" localSheetId="1" hidden="1">[1]DHRC!#REF!</definedName>
    <definedName name="__123Graph_BHRLOW" hidden="1">[1]DHRC!#REF!</definedName>
    <definedName name="__123Graph_BIHRLOW" localSheetId="1" hidden="1">[1]DHRC!#REF!</definedName>
    <definedName name="__123Graph_BIHRLOW" hidden="1">[1]DHRC!#REF!</definedName>
    <definedName name="__123Graph_C" hidden="1">'[2]Series B'!$L$11:$L$11</definedName>
    <definedName name="__123Graph_D" hidden="1">'[2]Series B'!$L$11:$L$11</definedName>
    <definedName name="__123Graph_DHRSP" localSheetId="1" hidden="1">[1]DHRC!#REF!</definedName>
    <definedName name="__123Graph_DHRSP" hidden="1">[1]DHRC!#REF!</definedName>
    <definedName name="__123Graph_DIHRSP" localSheetId="1" hidden="1">[1]DHRC!#REF!</definedName>
    <definedName name="__123Graph_DIHRSP" hidden="1">[1]DHRC!#REF!</definedName>
    <definedName name="__123Graph_E" hidden="1">'[2]Series B'!$L$11:$L$11</definedName>
    <definedName name="__123Graph_F" hidden="1">'[2]Series B'!$L$11:$L$11</definedName>
    <definedName name="__123Graph_FHRHIGH" localSheetId="1" hidden="1">[1]DHRC!#REF!</definedName>
    <definedName name="__123Graph_FHRHIGH" hidden="1">[1]DHRC!#REF!</definedName>
    <definedName name="__123Graph_FHRSP" localSheetId="1" hidden="1">[1]DHRC!#REF!</definedName>
    <definedName name="__123Graph_FHRSP" hidden="1">[1]DHRC!#REF!</definedName>
    <definedName name="__123Graph_FIHRHIGH" localSheetId="1" hidden="1">[1]DHRC!#REF!</definedName>
    <definedName name="__123Graph_FIHRHIGH" hidden="1">[1]DHRC!#REF!</definedName>
    <definedName name="__123Graph_FIHRSP" localSheetId="1" hidden="1">[1]DHRC!#REF!</definedName>
    <definedName name="__123Graph_FIHRSP" hidden="1">[1]DHRC!#REF!</definedName>
    <definedName name="__key2" localSheetId="1" hidden="1">#REF!</definedName>
    <definedName name="__key2" hidden="1">#REF!</definedName>
    <definedName name="_key" localSheetId="1" hidden="1">#REF!</definedName>
    <definedName name="_key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nscount" hidden="1">1</definedName>
    <definedName name="arrBU">'[3]data base'!$A$6:$A$1201</definedName>
    <definedName name="arrChartCAPEXSaved" localSheetId="1">#REF!</definedName>
    <definedName name="arrChartCAPEXSaved">#REF!</definedName>
    <definedName name="arrChartFCCSaved" localSheetId="1">#REF!</definedName>
    <definedName name="arrChartFCCSaved">#REF!</definedName>
    <definedName name="arrCoupon">'[3]data base'!$E$6:$E$1201</definedName>
    <definedName name="arrDefeasanceSelections">'[3]data base'!$AF$6:$AF$1201</definedName>
    <definedName name="arrLien">'[3]data base'!$J$6:$J$1201</definedName>
    <definedName name="arrMATDATES">'[3]data base'!$C$6:$C$1201</definedName>
    <definedName name="arrPARAMT">'[3]data base'!$D$6:$D$1201</definedName>
    <definedName name="arrPARRDM">'[3]data base'!$AE$6:$AE$1201</definedName>
    <definedName name="CapFundMax">[3]Inputs!$B$106</definedName>
    <definedName name="COI">[3]Inputs!$B$72</definedName>
    <definedName name="CurrentScenario">[3]Inputs!$A$2</definedName>
    <definedName name="Denom">[3]Inputs!$B$74</definedName>
    <definedName name="FinalMatDate">[3]Inputs!$B$77</definedName>
    <definedName name="FirstMatDate">[3]Inputs!$B$75</definedName>
    <definedName name="MinCoverageTarget">[3]Inputs!$B$110</definedName>
    <definedName name="NMCOI2015">'[3]S&amp;U'!$B$16</definedName>
    <definedName name="NMPar2015">'[3]NM Sizing'!$C$10</definedName>
    <definedName name="NMProjDep2015">'[3]S&amp;U'!$B$13</definedName>
    <definedName name="NMProjDep2016">'[3]S&amp;U'!$C$13</definedName>
    <definedName name="NMProjDep2017">'[3]S&amp;U'!$D$13</definedName>
    <definedName name="NMProjDep2018">'[3]S&amp;U'!$E$13</definedName>
    <definedName name="NMProjDep2019">'[3]S&amp;U'!$F$13</definedName>
    <definedName name="NMProjDep2020">'[3]S&amp;U'!$G$13</definedName>
    <definedName name="NMProjDep2021">'[3]S&amp;U'!$H$13</definedName>
    <definedName name="NMProjDep2022">'[3]S&amp;U'!$I$13</definedName>
    <definedName name="NMProjDep2023">'[3]S&amp;U'!$J$13</definedName>
    <definedName name="NMProjDep2024">'[3]S&amp;U'!$K$13</definedName>
    <definedName name="NMProjDep2025">'[3]S&amp;U'!$L$13</definedName>
    <definedName name="NMProjDep2026">'[3]S&amp;U'!$M$13</definedName>
    <definedName name="NMProjDep2027">'[3]S&amp;U'!$N$13</definedName>
    <definedName name="NMProjDep2028">'[3]S&amp;U'!$O$13</definedName>
    <definedName name="NMProjDep2029">'[3]S&amp;U'!$P$13</definedName>
    <definedName name="NMProjDep2030">'[3]S&amp;U'!$Q$13</definedName>
    <definedName name="NMProjDep2031">'[3]S&amp;U'!$R$13</definedName>
    <definedName name="NMProjDep2032">'[3]S&amp;U'!$S$13</definedName>
    <definedName name="NMProjDep2033">'[3]S&amp;U'!$T$13</definedName>
    <definedName name="NMProjDep2034">'[3]S&amp;U'!$U$13</definedName>
    <definedName name="NMProjDep2035">'[3]S&amp;U'!$V$13</definedName>
    <definedName name="NMProjDep2036">'[3]S&amp;U'!$W$13</definedName>
    <definedName name="NMProjDep2037">'[3]S&amp;U'!$X$13</definedName>
    <definedName name="NMProjDep2038">'[3]S&amp;U'!$Y$13</definedName>
    <definedName name="NMProjDep2039">'[3]S&amp;U'!$Z$13</definedName>
    <definedName name="NMProjDep2040">'[3]S&amp;U'!$AA$13</definedName>
    <definedName name="NMProjDep2041">'[3]S&amp;U'!$AB$13</definedName>
    <definedName name="NMProjDep2042">'[3]S&amp;U'!$AC$13</definedName>
    <definedName name="NMProjDep2043">'[3]S&amp;U'!$AD$13</definedName>
    <definedName name="_xlnm.Print_Area" localSheetId="1">'E IS CONSOL'!$A$1:$N$55</definedName>
    <definedName name="_xlnm.Print_Area" localSheetId="3">'O&amp;M Reconciliation'!$A$1:$N$35</definedName>
    <definedName name="_xlnm.Print_Area" localSheetId="0">'Sales-Rev,Opex,FCF'!$A$1:$N$46</definedName>
    <definedName name="sencount" hidden="1">1</definedName>
    <definedName name="UD">[3]Inputs!$B$73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3" l="1"/>
  <c r="C23" i="3"/>
  <c r="C20" i="3"/>
  <c r="C13" i="3" l="1"/>
  <c r="D13" i="3"/>
  <c r="E13" i="3"/>
  <c r="F13" i="3"/>
  <c r="G13" i="3"/>
  <c r="H13" i="3"/>
  <c r="I13" i="3"/>
  <c r="J13" i="3"/>
  <c r="K13" i="3"/>
  <c r="L13" i="3"/>
  <c r="M13" i="3"/>
  <c r="N13" i="3"/>
  <c r="C14" i="3"/>
  <c r="D14" i="3"/>
  <c r="E14" i="3"/>
  <c r="F14" i="3"/>
  <c r="G14" i="3"/>
  <c r="H14" i="3"/>
  <c r="I14" i="3"/>
  <c r="J14" i="3"/>
  <c r="K14" i="3"/>
  <c r="L14" i="3"/>
  <c r="M14" i="3"/>
  <c r="N14" i="3"/>
  <c r="B14" i="3"/>
  <c r="B13" i="3"/>
  <c r="C12" i="3"/>
  <c r="D12" i="3"/>
  <c r="E12" i="3"/>
  <c r="F12" i="3"/>
  <c r="G12" i="3"/>
  <c r="H12" i="3"/>
  <c r="I12" i="3"/>
  <c r="J12" i="3"/>
  <c r="K12" i="3"/>
  <c r="L12" i="3"/>
  <c r="M12" i="3"/>
  <c r="N12" i="3"/>
  <c r="B12" i="3"/>
  <c r="C10" i="3"/>
  <c r="D10" i="3"/>
  <c r="E10" i="3"/>
  <c r="F10" i="3"/>
  <c r="G10" i="3"/>
  <c r="H10" i="3"/>
  <c r="I10" i="3"/>
  <c r="J10" i="3"/>
  <c r="K10" i="3"/>
  <c r="L10" i="3"/>
  <c r="M10" i="3"/>
  <c r="N10" i="3"/>
  <c r="B10" i="3"/>
  <c r="C9" i="3"/>
  <c r="D9" i="3"/>
  <c r="E9" i="3"/>
  <c r="F9" i="3"/>
  <c r="G9" i="3"/>
  <c r="H9" i="3"/>
  <c r="I9" i="3"/>
  <c r="J9" i="3"/>
  <c r="K9" i="3"/>
  <c r="L9" i="3"/>
  <c r="M9" i="3"/>
  <c r="N9" i="3"/>
  <c r="B9" i="3"/>
  <c r="C8" i="3"/>
  <c r="D8" i="3"/>
  <c r="E8" i="3"/>
  <c r="F8" i="3"/>
  <c r="G8" i="3"/>
  <c r="H8" i="3"/>
  <c r="I8" i="3"/>
  <c r="J8" i="3"/>
  <c r="K8" i="3"/>
  <c r="L8" i="3"/>
  <c r="M8" i="3"/>
  <c r="N8" i="3"/>
  <c r="B8" i="3"/>
  <c r="E5" i="3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M24" i="5"/>
  <c r="M36" i="5" s="1"/>
  <c r="M49" i="5" s="1"/>
  <c r="E24" i="5"/>
  <c r="E36" i="5" s="1"/>
  <c r="E49" i="5" s="1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N13" i="5"/>
  <c r="N5" i="3" s="1"/>
  <c r="M13" i="5"/>
  <c r="M5" i="3" s="1"/>
  <c r="L13" i="5"/>
  <c r="L24" i="5" s="1"/>
  <c r="L36" i="5" s="1"/>
  <c r="L49" i="5" s="1"/>
  <c r="K13" i="5"/>
  <c r="K24" i="5" s="1"/>
  <c r="K36" i="5" s="1"/>
  <c r="K49" i="5" s="1"/>
  <c r="J13" i="5"/>
  <c r="J5" i="3" s="1"/>
  <c r="I13" i="5"/>
  <c r="I5" i="3" s="1"/>
  <c r="H13" i="5"/>
  <c r="H5" i="3" s="1"/>
  <c r="G13" i="5"/>
  <c r="G5" i="3" s="1"/>
  <c r="F13" i="5"/>
  <c r="F5" i="3" s="1"/>
  <c r="E13" i="5"/>
  <c r="D13" i="5"/>
  <c r="D24" i="5" s="1"/>
  <c r="D36" i="5" s="1"/>
  <c r="D49" i="5" s="1"/>
  <c r="C13" i="5"/>
  <c r="C24" i="5" s="1"/>
  <c r="C36" i="5" s="1"/>
  <c r="C49" i="5" s="1"/>
  <c r="B13" i="5"/>
  <c r="B5" i="3" s="1"/>
  <c r="M2" i="5"/>
  <c r="C17" i="3" l="1"/>
  <c r="C21" i="3"/>
  <c r="C19" i="3"/>
  <c r="C22" i="3"/>
  <c r="G24" i="5"/>
  <c r="G36" i="5" s="1"/>
  <c r="G49" i="5" s="1"/>
  <c r="D5" i="3"/>
  <c r="H24" i="5"/>
  <c r="H36" i="5" s="1"/>
  <c r="H49" i="5" s="1"/>
  <c r="L5" i="3"/>
  <c r="I24" i="5"/>
  <c r="I36" i="5" s="1"/>
  <c r="I49" i="5" s="1"/>
  <c r="K5" i="3"/>
  <c r="C5" i="3"/>
  <c r="B24" i="5"/>
  <c r="B36" i="5" s="1"/>
  <c r="B49" i="5" s="1"/>
  <c r="J24" i="5"/>
  <c r="J36" i="5" s="1"/>
  <c r="J49" i="5" s="1"/>
  <c r="F24" i="5"/>
  <c r="F36" i="5" s="1"/>
  <c r="F49" i="5" s="1"/>
  <c r="N24" i="5"/>
  <c r="N36" i="5" s="1"/>
  <c r="N49" i="5" s="1"/>
  <c r="C32" i="4"/>
  <c r="B32" i="4"/>
  <c r="N34" i="3"/>
  <c r="M34" i="3"/>
  <c r="M39" i="3" s="1"/>
  <c r="L34" i="3"/>
  <c r="L39" i="3" s="1"/>
  <c r="K34" i="3"/>
  <c r="J34" i="3"/>
  <c r="J39" i="3" s="1"/>
  <c r="I34" i="3"/>
  <c r="H34" i="3"/>
  <c r="H39" i="3" s="1"/>
  <c r="G34" i="3"/>
  <c r="F34" i="3"/>
  <c r="E34" i="3"/>
  <c r="E39" i="3" s="1"/>
  <c r="D34" i="3"/>
  <c r="D39" i="3" s="1"/>
  <c r="C34" i="3"/>
  <c r="B34" i="3"/>
  <c r="B39" i="3" s="1"/>
  <c r="B43" i="3" s="1"/>
  <c r="D1" i="4"/>
  <c r="E1" i="4"/>
  <c r="F1" i="4"/>
  <c r="G1" i="4"/>
  <c r="H1" i="4"/>
  <c r="I1" i="4"/>
  <c r="J1" i="4"/>
  <c r="K1" i="4"/>
  <c r="L1" i="4"/>
  <c r="M1" i="4"/>
  <c r="N1" i="4"/>
  <c r="C1" i="4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N14" i="4"/>
  <c r="M14" i="4"/>
  <c r="L14" i="4"/>
  <c r="K14" i="4"/>
  <c r="J14" i="4"/>
  <c r="I14" i="4"/>
  <c r="H14" i="4"/>
  <c r="G14" i="4"/>
  <c r="F14" i="4"/>
  <c r="E14" i="4"/>
  <c r="D14" i="4"/>
  <c r="C14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L30" i="4" s="1"/>
  <c r="K11" i="4"/>
  <c r="K30" i="4" s="1"/>
  <c r="J11" i="4"/>
  <c r="I11" i="4"/>
  <c r="I30" i="4" s="1"/>
  <c r="H11" i="4"/>
  <c r="H30" i="4" s="1"/>
  <c r="G11" i="4"/>
  <c r="F11" i="4"/>
  <c r="E11" i="4"/>
  <c r="D11" i="4"/>
  <c r="D30" i="4" s="1"/>
  <c r="C11" i="4"/>
  <c r="C30" i="4" s="1"/>
  <c r="B11" i="4"/>
  <c r="D32" i="4"/>
  <c r="E11" i="3"/>
  <c r="F32" i="4"/>
  <c r="H32" i="4"/>
  <c r="I32" i="4"/>
  <c r="J32" i="4"/>
  <c r="K32" i="4"/>
  <c r="L11" i="3"/>
  <c r="M11" i="3"/>
  <c r="N32" i="4"/>
  <c r="I15" i="3"/>
  <c r="E15" i="3"/>
  <c r="M15" i="3"/>
  <c r="H43" i="3" l="1"/>
  <c r="H47" i="3"/>
  <c r="E43" i="3"/>
  <c r="E47" i="3"/>
  <c r="J43" i="3"/>
  <c r="J47" i="3"/>
  <c r="M43" i="3"/>
  <c r="M47" i="3"/>
  <c r="C24" i="3"/>
  <c r="D43" i="3"/>
  <c r="D47" i="3"/>
  <c r="L43" i="3"/>
  <c r="L47" i="3"/>
  <c r="I33" i="4"/>
  <c r="C6" i="3"/>
  <c r="C33" i="4"/>
  <c r="K33" i="4"/>
  <c r="D33" i="4"/>
  <c r="H33" i="4"/>
  <c r="B30" i="4"/>
  <c r="F30" i="4"/>
  <c r="F33" i="4" s="1"/>
  <c r="J30" i="4"/>
  <c r="J33" i="4" s="1"/>
  <c r="N30" i="4"/>
  <c r="N33" i="4" s="1"/>
  <c r="E30" i="4"/>
  <c r="M30" i="4"/>
  <c r="G30" i="4"/>
  <c r="B33" i="4"/>
  <c r="F39" i="3"/>
  <c r="N39" i="3"/>
  <c r="I39" i="3"/>
  <c r="C39" i="3"/>
  <c r="K39" i="3"/>
  <c r="G39" i="3"/>
  <c r="D35" i="4"/>
  <c r="K35" i="4"/>
  <c r="I35" i="4"/>
  <c r="J35" i="4"/>
  <c r="M32" i="4"/>
  <c r="E32" i="4"/>
  <c r="F35" i="4" s="1"/>
  <c r="L32" i="4"/>
  <c r="L33" i="4" s="1"/>
  <c r="C35" i="4"/>
  <c r="C15" i="3"/>
  <c r="G15" i="3"/>
  <c r="G25" i="3" s="1"/>
  <c r="K15" i="3"/>
  <c r="K25" i="3" s="1"/>
  <c r="G11" i="3"/>
  <c r="G32" i="4"/>
  <c r="H35" i="4" s="1"/>
  <c r="B15" i="3"/>
  <c r="B25" i="3" s="1"/>
  <c r="D11" i="3"/>
  <c r="J15" i="3"/>
  <c r="J25" i="3" s="1"/>
  <c r="J11" i="3"/>
  <c r="H15" i="3"/>
  <c r="H25" i="3" s="1"/>
  <c r="L15" i="3"/>
  <c r="L25" i="3" s="1"/>
  <c r="D15" i="3"/>
  <c r="D25" i="3" s="1"/>
  <c r="H11" i="3"/>
  <c r="C11" i="3"/>
  <c r="K11" i="3"/>
  <c r="I11" i="3"/>
  <c r="N15" i="3"/>
  <c r="N25" i="3" s="1"/>
  <c r="F15" i="3"/>
  <c r="F25" i="3" s="1"/>
  <c r="N11" i="3"/>
  <c r="F11" i="3"/>
  <c r="I25" i="3"/>
  <c r="M25" i="3"/>
  <c r="E25" i="3"/>
  <c r="C43" i="3" l="1"/>
  <c r="C47" i="3"/>
  <c r="I43" i="3"/>
  <c r="I47" i="3"/>
  <c r="K43" i="3"/>
  <c r="K47" i="3"/>
  <c r="F43" i="3"/>
  <c r="F47" i="3"/>
  <c r="G43" i="3"/>
  <c r="G47" i="3"/>
  <c r="N43" i="3"/>
  <c r="N47" i="3"/>
  <c r="M33" i="4"/>
  <c r="C25" i="3"/>
  <c r="G33" i="4"/>
  <c r="E33" i="4"/>
  <c r="L35" i="4"/>
  <c r="E35" i="4"/>
  <c r="G35" i="4"/>
  <c r="M35" i="4"/>
  <c r="N35" i="4"/>
  <c r="B2" i="2" l="1"/>
  <c r="B7" i="2" s="1"/>
  <c r="B8" i="2" s="1"/>
  <c r="C7" i="2" s="1"/>
  <c r="B10" i="2" s="1"/>
</calcChain>
</file>

<file path=xl/comments1.xml><?xml version="1.0" encoding="utf-8"?>
<comments xmlns="http://schemas.openxmlformats.org/spreadsheetml/2006/main">
  <authors>
    <author>JEA User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Note GAAP O&amp;M affected by year-to-year fluctuations in Scherer R&amp;R and JEA outage schedules; see reconciliation tab for more detail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Book loss from retiring NS3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Includes changes to Balance Sheet including debt service sinking fund</t>
        </r>
      </text>
    </comment>
  </commentList>
</comments>
</file>

<file path=xl/comments2.xml><?xml version="1.0" encoding="utf-8"?>
<comments xmlns="http://schemas.openxmlformats.org/spreadsheetml/2006/main">
  <authors>
    <author>blacvl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Income before Contributons + Depreciation - Repayment of debt principal</t>
        </r>
      </text>
    </comment>
  </commentList>
</comments>
</file>

<file path=xl/comments3.xml><?xml version="1.0" encoding="utf-8"?>
<comments xmlns="http://schemas.openxmlformats.org/spreadsheetml/2006/main">
  <authors>
    <author>JEA 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JEA User:
Assumption on future outage related O&amp;M drives change - all other O&amp;M categories grows at 2%</t>
        </r>
      </text>
    </comment>
  </commentList>
</comments>
</file>

<file path=xl/sharedStrings.xml><?xml version="1.0" encoding="utf-8"?>
<sst xmlns="http://schemas.openxmlformats.org/spreadsheetml/2006/main" count="149" uniqueCount="128">
  <si>
    <t>JEA</t>
  </si>
  <si>
    <t>Confidential</t>
  </si>
  <si>
    <t>Reports Prepared on</t>
  </si>
  <si>
    <t>Combining Statement of Revenues, Expenses, and Changes in Net Position</t>
  </si>
  <si>
    <t>(in thousands)</t>
  </si>
  <si>
    <t>Actual</t>
  </si>
  <si>
    <t>Projection</t>
  </si>
  <si>
    <t>Operating revenues:</t>
  </si>
  <si>
    <t>Electric - base</t>
  </si>
  <si>
    <t>Electric - fuel and purchased power</t>
  </si>
  <si>
    <t>Other, net of allowances</t>
  </si>
  <si>
    <t>Total operating revenues</t>
  </si>
  <si>
    <t>Operating expenses:</t>
  </si>
  <si>
    <t>Fuel</t>
  </si>
  <si>
    <t>Purchased power</t>
  </si>
  <si>
    <t>Maintenance and other operating expenses</t>
  </si>
  <si>
    <t>Depreciation</t>
  </si>
  <si>
    <t>State utility taxes and franchise fees</t>
  </si>
  <si>
    <t>Recognition of deferred costs and revenues, net</t>
  </si>
  <si>
    <t>Total operating expenses</t>
  </si>
  <si>
    <t>Operating income</t>
  </si>
  <si>
    <t>Nonoperating revenues (expenses):</t>
  </si>
  <si>
    <t>Earnings from The Energy Authority</t>
  </si>
  <si>
    <t>Investment income</t>
  </si>
  <si>
    <t>Other nonoperating revenue</t>
  </si>
  <si>
    <t>Interest on debt</t>
  </si>
  <si>
    <t>Other interest, net</t>
  </si>
  <si>
    <t>Allowance for funds used during construction</t>
  </si>
  <si>
    <t>Gain (loss) on sale of asset</t>
  </si>
  <si>
    <t>Total nonoperating revenues (expenses), net</t>
  </si>
  <si>
    <t>Income before contributions</t>
  </si>
  <si>
    <t>Contributions (to) from:</t>
  </si>
  <si>
    <t>General fund, City of Jacksonville</t>
  </si>
  <si>
    <t>Developers and other</t>
  </si>
  <si>
    <t>Total contributions</t>
  </si>
  <si>
    <t>Change in net position</t>
  </si>
  <si>
    <t>Net position - beginning of period</t>
  </si>
  <si>
    <t>Effect of accounting change</t>
  </si>
  <si>
    <t>Net position - beginning of period, restated</t>
  </si>
  <si>
    <t>Net position - end of period</t>
  </si>
  <si>
    <t>Actual 2018</t>
  </si>
  <si>
    <t>'Status Quo' Projected 2018 using 3% growth *</t>
  </si>
  <si>
    <t>2018 Base Revenue less (Customer Charge)</t>
  </si>
  <si>
    <t>CoJ Contr</t>
  </si>
  <si>
    <t>Energy Cost **</t>
  </si>
  <si>
    <t>MWh</t>
  </si>
  <si>
    <t>MWh - used in last COS</t>
  </si>
  <si>
    <t>FCF</t>
  </si>
  <si>
    <t>FCF Yield</t>
  </si>
  <si>
    <t>Estimated 2018 Lost FCF</t>
  </si>
  <si>
    <t>*Projection based on JEA observed Annual Growth Rate 1979-2007; if 2007-2018 sales grew at same rate</t>
  </si>
  <si>
    <t>** 2015 Electric Cost of Service Study</t>
  </si>
  <si>
    <t>('000s)</t>
  </si>
  <si>
    <t>Operating Revenues</t>
  </si>
  <si>
    <t xml:space="preserve">          Operating income</t>
  </si>
  <si>
    <t>Summary Free Cash Flow</t>
  </si>
  <si>
    <t>Operating Free Cash Flow</t>
  </si>
  <si>
    <t xml:space="preserve">     + / (-) Changes to Working Capital</t>
  </si>
  <si>
    <t xml:space="preserve">      (-) Capital Expenditures</t>
  </si>
  <si>
    <t xml:space="preserve">      (-) Debt Service Interest Expense</t>
  </si>
  <si>
    <t xml:space="preserve">      (-) Scheduled Debt Service Principal Payments</t>
  </si>
  <si>
    <t>Funds Available for Corporate Purposes</t>
  </si>
  <si>
    <t xml:space="preserve">       (-) City Contribution</t>
  </si>
  <si>
    <t>Deposit / (Withdrawal) from Funds</t>
  </si>
  <si>
    <t>MWH SALES</t>
  </si>
  <si>
    <t xml:space="preserve"> Total Operating Expenses</t>
  </si>
  <si>
    <t>DSM / Conservation O&amp;M</t>
  </si>
  <si>
    <t>Environmental O&amp;M</t>
  </si>
  <si>
    <t>Net Transfer to Rate Stabilization - DSM</t>
  </si>
  <si>
    <t>Transfer to Environmental Fund/RSF (Inflow)</t>
  </si>
  <si>
    <t>Transfer from Environmental Fund/RSF (Outflow)</t>
  </si>
  <si>
    <t>Natural Gas Expense Pass Through</t>
  </si>
  <si>
    <t>Rate Stabilization - Debt Management</t>
  </si>
  <si>
    <t xml:space="preserve">   Rate Stabilization - Debt Management Revenue</t>
  </si>
  <si>
    <t>Transfer to Environmental Fund/RSF</t>
  </si>
  <si>
    <t>Transfer to DSM Stabilization</t>
  </si>
  <si>
    <t>Scherer R&amp;R 51/426120-426121</t>
  </si>
  <si>
    <t>Scherer O&amp;M 500151</t>
  </si>
  <si>
    <t>Scherer Transmission 560180</t>
  </si>
  <si>
    <t xml:space="preserve">    Budget Adj - Non Fuel Pur 923101-930101 ET 4401</t>
  </si>
  <si>
    <t>Interest on Customer Deposits</t>
  </si>
  <si>
    <t>Nat Gas Retail Exp 417011 ET 1000-3999</t>
  </si>
  <si>
    <t>Misc AR Adj 904002 ET 5302</t>
  </si>
  <si>
    <t>Pension Contribution</t>
  </si>
  <si>
    <t>Other Adjustment</t>
  </si>
  <si>
    <t>Benefits OPEB</t>
  </si>
  <si>
    <t>Terminal Leave 926121/6301</t>
  </si>
  <si>
    <t>Leave Sell Back 926121 ET6109</t>
  </si>
  <si>
    <t xml:space="preserve">   Inventory Adjustment 426101 ET 6103</t>
  </si>
  <si>
    <t xml:space="preserve">   Writeoffs ET6103</t>
  </si>
  <si>
    <t>Budget Recognition of Env Expenses</t>
  </si>
  <si>
    <t>GAAP Adjusted Operating &amp; Maint Expense</t>
  </si>
  <si>
    <t>Budget Non-Fuel O&amp;M</t>
  </si>
  <si>
    <t>Income before Contributions</t>
  </si>
  <si>
    <t xml:space="preserve"> + Depreciation Expense</t>
  </si>
  <si>
    <t xml:space="preserve"> + / (-)  (Gain) / Loss on Sale of Assets</t>
  </si>
  <si>
    <t xml:space="preserve"> + Recognition of Defered Costs and Revenues, net</t>
  </si>
  <si>
    <t xml:space="preserve"> + Debt Service Interest Expense</t>
  </si>
  <si>
    <t xml:space="preserve">       (+) Bond Proceeds</t>
  </si>
  <si>
    <t xml:space="preserve">       (-) Early Debt Retirement</t>
  </si>
  <si>
    <t>Base Rate Changes</t>
  </si>
  <si>
    <t>O&amp;M from front tab</t>
  </si>
  <si>
    <t>Budget O&amp;M Growth Percentage</t>
  </si>
  <si>
    <t xml:space="preserve"> GAAP O&amp;M growth percentage</t>
  </si>
  <si>
    <t>Total Electric Enterprise Fund</t>
  </si>
  <si>
    <t>exp</t>
  </si>
  <si>
    <t>Water and Sewer Revenue</t>
  </si>
  <si>
    <t>District Energy System Revenue</t>
  </si>
  <si>
    <t>Elimination of Intercompany transactions</t>
  </si>
  <si>
    <t>Reduction of plant cost through contributions</t>
  </si>
  <si>
    <t>Special items</t>
  </si>
  <si>
    <t>SJRPP deferred revenues, net</t>
  </si>
  <si>
    <t>SJRPP impairment loss</t>
  </si>
  <si>
    <t>Total special items</t>
  </si>
  <si>
    <t>Net Position check</t>
  </si>
  <si>
    <t>SJRPP O&amp;M</t>
  </si>
  <si>
    <t>Check</t>
  </si>
  <si>
    <t xml:space="preserve">ELECTRIC CONSOLIDATED ENTERPRISE FORECAST </t>
  </si>
  <si>
    <t>Debt service</t>
  </si>
  <si>
    <t>Non-fuel PP</t>
  </si>
  <si>
    <t>Capex</t>
  </si>
  <si>
    <t>City contribution</t>
  </si>
  <si>
    <t>O&amp;M</t>
  </si>
  <si>
    <t>Deficit</t>
  </si>
  <si>
    <t>Taxes, other</t>
  </si>
  <si>
    <t>Cash flow (funds available for corporate purposes - city contribution (ignoring bond proceeds + early retirement)</t>
  </si>
  <si>
    <t>Mike calculations in red</t>
  </si>
  <si>
    <t>2019-2030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</si>
</sst>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rgb="FF0033CC"/>
      <name val="Arial"/>
      <family val="2"/>
    </font>
    <font>
      <sz val="12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i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i/>
      <sz val="11"/>
      <color theme="1"/>
      <name val="Arial"/>
      <family val="2"/>
    </font>
    <font>
      <sz val="12"/>
      <color indexed="8"/>
      <name val="Arial"/>
      <family val="2"/>
    </font>
    <font>
      <sz val="12"/>
      <color theme="1" tint="0.499984740745262"/>
      <name val="Arial"/>
      <family val="2"/>
    </font>
    <font>
      <sz val="12"/>
      <color theme="4"/>
      <name val="Arial"/>
      <family val="2"/>
    </font>
    <font>
      <sz val="11"/>
      <color theme="4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 tint="0.499984740745262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3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37" fontId="23" fillId="0" borderId="0"/>
    <xf numFmtId="43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41" fontId="4" fillId="0" borderId="0" xfId="4" quotePrefix="1" applyNumberFormat="1" applyFont="1" applyFill="1" applyAlignment="1" applyProtection="1">
      <alignment horizontal="left"/>
    </xf>
    <xf numFmtId="0" fontId="5" fillId="0" borderId="0" xfId="4" applyFont="1" applyFill="1" applyAlignment="1">
      <alignment horizontal="center"/>
    </xf>
    <xf numFmtId="14" fontId="5" fillId="0" borderId="0" xfId="1" applyNumberFormat="1" applyFont="1" applyFill="1"/>
    <xf numFmtId="0" fontId="3" fillId="0" borderId="0" xfId="4" applyFont="1" applyFill="1"/>
    <xf numFmtId="0" fontId="5" fillId="0" borderId="0" xfId="4" applyFont="1" applyFill="1" applyAlignment="1">
      <alignment horizontal="right"/>
    </xf>
    <xf numFmtId="41" fontId="4" fillId="0" borderId="0" xfId="4" applyNumberFormat="1" applyFont="1" applyFill="1" applyProtection="1"/>
    <xf numFmtId="164" fontId="5" fillId="0" borderId="0" xfId="4" applyNumberFormat="1" applyFont="1" applyFill="1" applyAlignment="1">
      <alignment horizontal="right"/>
    </xf>
    <xf numFmtId="41" fontId="4" fillId="0" borderId="0" xfId="4" quotePrefix="1" applyNumberFormat="1" applyFont="1" applyFill="1" applyBorder="1" applyAlignment="1" applyProtection="1">
      <alignment horizontal="left"/>
    </xf>
    <xf numFmtId="1" fontId="7" fillId="3" borderId="1" xfId="4" applyNumberFormat="1" applyFont="1" applyFill="1" applyBorder="1" applyAlignment="1" applyProtection="1">
      <alignment horizontal="center"/>
    </xf>
    <xf numFmtId="41" fontId="5" fillId="4" borderId="2" xfId="4" applyNumberFormat="1" applyFont="1" applyFill="1" applyBorder="1" applyAlignment="1" applyProtection="1">
      <alignment horizontal="left"/>
    </xf>
    <xf numFmtId="165" fontId="3" fillId="4" borderId="3" xfId="4" applyNumberFormat="1" applyFont="1" applyFill="1" applyBorder="1"/>
    <xf numFmtId="165" fontId="3" fillId="4" borderId="4" xfId="4" applyNumberFormat="1" applyFont="1" applyFill="1" applyBorder="1"/>
    <xf numFmtId="165" fontId="3" fillId="4" borderId="0" xfId="4" applyNumberFormat="1" applyFont="1" applyFill="1" applyBorder="1"/>
    <xf numFmtId="165" fontId="3" fillId="4" borderId="0" xfId="4" applyNumberFormat="1" applyFont="1" applyFill="1" applyBorder="1" applyProtection="1"/>
    <xf numFmtId="165" fontId="3" fillId="4" borderId="0" xfId="1" applyNumberFormat="1" applyFont="1" applyFill="1" applyBorder="1"/>
    <xf numFmtId="41" fontId="5" fillId="4" borderId="6" xfId="4" quotePrefix="1" applyNumberFormat="1" applyFont="1" applyFill="1" applyBorder="1" applyAlignment="1" applyProtection="1">
      <alignment horizontal="left"/>
    </xf>
    <xf numFmtId="165" fontId="5" fillId="4" borderId="7" xfId="4" applyNumberFormat="1" applyFont="1" applyFill="1" applyBorder="1" applyProtection="1"/>
    <xf numFmtId="41" fontId="8" fillId="0" borderId="0" xfId="4" quotePrefix="1" applyNumberFormat="1" applyFont="1" applyFill="1" applyBorder="1" applyAlignment="1" applyProtection="1">
      <alignment horizontal="left"/>
    </xf>
    <xf numFmtId="41" fontId="5" fillId="4" borderId="2" xfId="4" quotePrefix="1" applyNumberFormat="1" applyFont="1" applyFill="1" applyBorder="1" applyAlignment="1" applyProtection="1">
      <alignment horizontal="left"/>
    </xf>
    <xf numFmtId="41" fontId="5" fillId="4" borderId="6" xfId="4" applyNumberFormat="1" applyFont="1" applyFill="1" applyBorder="1" applyAlignment="1" applyProtection="1">
      <alignment horizontal="left"/>
    </xf>
    <xf numFmtId="41" fontId="5" fillId="4" borderId="2" xfId="4" applyNumberFormat="1" applyFont="1" applyFill="1" applyBorder="1" applyAlignment="1">
      <alignment horizontal="left"/>
    </xf>
    <xf numFmtId="165" fontId="3" fillId="4" borderId="1" xfId="4" applyNumberFormat="1" applyFont="1" applyFill="1" applyBorder="1" applyProtection="1"/>
    <xf numFmtId="41" fontId="5" fillId="4" borderId="8" xfId="4" quotePrefix="1" applyNumberFormat="1" applyFont="1" applyFill="1" applyBorder="1" applyAlignment="1" applyProtection="1">
      <alignment horizontal="left"/>
    </xf>
    <xf numFmtId="165" fontId="5" fillId="4" borderId="1" xfId="4" applyNumberFormat="1" applyFont="1" applyFill="1" applyBorder="1"/>
    <xf numFmtId="41" fontId="5" fillId="4" borderId="2" xfId="4" quotePrefix="1" applyNumberFormat="1" applyFont="1" applyFill="1" applyBorder="1" applyAlignment="1">
      <alignment horizontal="left"/>
    </xf>
    <xf numFmtId="165" fontId="5" fillId="4" borderId="3" xfId="4" applyNumberFormat="1" applyFont="1" applyFill="1" applyBorder="1"/>
    <xf numFmtId="41" fontId="5" fillId="4" borderId="5" xfId="4" applyNumberFormat="1" applyFont="1" applyFill="1" applyBorder="1" applyAlignment="1" applyProtection="1">
      <alignment horizontal="left"/>
    </xf>
    <xf numFmtId="41" fontId="5" fillId="4" borderId="8" xfId="4" applyNumberFormat="1" applyFont="1" applyFill="1" applyBorder="1" applyAlignment="1" applyProtection="1">
      <alignment horizontal="left"/>
    </xf>
    <xf numFmtId="41" fontId="3" fillId="0" borderId="0" xfId="4" applyNumberFormat="1" applyFont="1" applyFill="1"/>
    <xf numFmtId="0" fontId="3" fillId="0" borderId="0" xfId="4" applyFont="1" applyFill="1" applyBorder="1"/>
    <xf numFmtId="165" fontId="5" fillId="4" borderId="0" xfId="4" applyNumberFormat="1" applyFont="1" applyFill="1" applyBorder="1"/>
    <xf numFmtId="165" fontId="3" fillId="0" borderId="0" xfId="4" applyNumberFormat="1" applyFont="1" applyFill="1"/>
    <xf numFmtId="0" fontId="0" fillId="0" borderId="0" xfId="4" applyFont="1" applyFill="1"/>
    <xf numFmtId="0" fontId="5" fillId="0" borderId="0" xfId="4" applyFont="1" applyFill="1"/>
    <xf numFmtId="41" fontId="5" fillId="0" borderId="0" xfId="4" applyNumberFormat="1" applyFont="1" applyFill="1"/>
    <xf numFmtId="165" fontId="12" fillId="0" borderId="0" xfId="4" applyNumberFormat="1" applyFont="1" applyFill="1"/>
    <xf numFmtId="0" fontId="15" fillId="3" borderId="7" xfId="0" quotePrefix="1" applyNumberFormat="1" applyFont="1" applyFill="1" applyBorder="1" applyAlignment="1" applyProtection="1">
      <alignment horizontal="center" vertical="center"/>
    </xf>
    <xf numFmtId="165" fontId="0" fillId="0" borderId="0" xfId="2" applyNumberFormat="1" applyFont="1"/>
    <xf numFmtId="0" fontId="0" fillId="2" borderId="0" xfId="0" applyFill="1"/>
    <xf numFmtId="166" fontId="0" fillId="0" borderId="0" xfId="5" applyNumberFormat="1" applyFont="1"/>
    <xf numFmtId="44" fontId="0" fillId="0" borderId="0" xfId="2" applyFont="1"/>
    <xf numFmtId="0" fontId="16" fillId="0" borderId="0" xfId="0" applyFont="1"/>
    <xf numFmtId="0" fontId="17" fillId="5" borderId="11" xfId="0" applyFont="1" applyFill="1" applyBorder="1"/>
    <xf numFmtId="42" fontId="17" fillId="5" borderId="12" xfId="0" applyNumberFormat="1" applyFont="1" applyFill="1" applyBorder="1"/>
    <xf numFmtId="0" fontId="18" fillId="0" borderId="0" xfId="0" applyFont="1"/>
    <xf numFmtId="0" fontId="18" fillId="0" borderId="0" xfId="6" applyFont="1" applyBorder="1"/>
    <xf numFmtId="166" fontId="19" fillId="0" borderId="0" xfId="5" applyNumberFormat="1" applyFont="1"/>
    <xf numFmtId="0" fontId="19" fillId="0" borderId="0" xfId="6" applyFont="1" applyBorder="1"/>
    <xf numFmtId="0" fontId="18" fillId="0" borderId="2" xfId="6" applyFont="1" applyBorder="1"/>
    <xf numFmtId="0" fontId="19" fillId="0" borderId="5" xfId="6" applyFont="1" applyBorder="1"/>
    <xf numFmtId="166" fontId="19" fillId="0" borderId="0" xfId="5" applyNumberFormat="1" applyFont="1" applyBorder="1"/>
    <xf numFmtId="0" fontId="18" fillId="0" borderId="5" xfId="6" applyFont="1" applyBorder="1"/>
    <xf numFmtId="0" fontId="18" fillId="0" borderId="8" xfId="0" applyFont="1" applyBorder="1"/>
    <xf numFmtId="166" fontId="19" fillId="0" borderId="1" xfId="5" applyNumberFormat="1" applyFont="1" applyBorder="1"/>
    <xf numFmtId="41" fontId="5" fillId="0" borderId="13" xfId="4" quotePrefix="1" applyNumberFormat="1" applyFont="1" applyFill="1" applyBorder="1" applyAlignment="1" applyProtection="1">
      <alignment horizontal="left"/>
    </xf>
    <xf numFmtId="1" fontId="21" fillId="3" borderId="1" xfId="0" applyNumberFormat="1" applyFont="1" applyFill="1" applyBorder="1" applyAlignment="1" applyProtection="1">
      <alignment horizontal="center"/>
    </xf>
    <xf numFmtId="41" fontId="19" fillId="0" borderId="5" xfId="4" quotePrefix="1" applyNumberFormat="1" applyFont="1" applyFill="1" applyBorder="1" applyAlignment="1" applyProtection="1">
      <alignment horizontal="left" indent="1"/>
    </xf>
    <xf numFmtId="166" fontId="19" fillId="4" borderId="0" xfId="5" applyNumberFormat="1" applyFont="1" applyFill="1" applyBorder="1"/>
    <xf numFmtId="10" fontId="22" fillId="6" borderId="0" xfId="5" applyNumberFormat="1" applyFont="1" applyFill="1" applyBorder="1"/>
    <xf numFmtId="37" fontId="23" fillId="0" borderId="0" xfId="7" applyFont="1"/>
    <xf numFmtId="41" fontId="24" fillId="0" borderId="0" xfId="7" applyNumberFormat="1" applyFont="1" applyFill="1" applyBorder="1"/>
    <xf numFmtId="41" fontId="3" fillId="0" borderId="0" xfId="7" applyNumberFormat="1" applyFont="1" applyFill="1" applyBorder="1"/>
    <xf numFmtId="37" fontId="23" fillId="0" borderId="0" xfId="7" applyFont="1" applyFill="1"/>
    <xf numFmtId="37" fontId="23" fillId="0" borderId="0" xfId="7" applyFont="1" applyAlignment="1">
      <alignment horizontal="left" indent="1"/>
    </xf>
    <xf numFmtId="166" fontId="25" fillId="0" borderId="0" xfId="8" applyNumberFormat="1" applyFont="1" applyFill="1"/>
    <xf numFmtId="41" fontId="25" fillId="0" borderId="0" xfId="7" applyNumberFormat="1" applyFont="1" applyFill="1" applyBorder="1"/>
    <xf numFmtId="41" fontId="3" fillId="0" borderId="0" xfId="7" applyNumberFormat="1" applyFont="1" applyFill="1"/>
    <xf numFmtId="0" fontId="9" fillId="0" borderId="0" xfId="9" applyFont="1"/>
    <xf numFmtId="41" fontId="11" fillId="0" borderId="0" xfId="7" applyNumberFormat="1" applyFont="1" applyFill="1"/>
    <xf numFmtId="166" fontId="26" fillId="0" borderId="0" xfId="8" applyNumberFormat="1" applyFont="1" applyFill="1"/>
    <xf numFmtId="6" fontId="9" fillId="0" borderId="0" xfId="7" applyNumberFormat="1" applyFont="1" applyFill="1"/>
    <xf numFmtId="0" fontId="3" fillId="0" borderId="0" xfId="0" applyFont="1" applyFill="1"/>
    <xf numFmtId="41" fontId="5" fillId="0" borderId="0" xfId="4" quotePrefix="1" applyNumberFormat="1" applyFont="1" applyFill="1" applyAlignment="1" applyProtection="1">
      <alignment horizontal="left"/>
    </xf>
    <xf numFmtId="41" fontId="5" fillId="0" borderId="3" xfId="7" applyNumberFormat="1" applyFont="1" applyFill="1" applyBorder="1"/>
    <xf numFmtId="41" fontId="0" fillId="0" borderId="0" xfId="0" applyNumberFormat="1"/>
    <xf numFmtId="41" fontId="22" fillId="0" borderId="0" xfId="4" quotePrefix="1" applyNumberFormat="1" applyFont="1" applyFill="1" applyBorder="1" applyAlignment="1" applyProtection="1">
      <alignment horizontal="left" indent="1"/>
    </xf>
    <xf numFmtId="10" fontId="0" fillId="0" borderId="0" xfId="0" applyNumberFormat="1"/>
    <xf numFmtId="1" fontId="7" fillId="3" borderId="0" xfId="0" applyNumberFormat="1" applyFont="1" applyFill="1" applyBorder="1" applyAlignment="1" applyProtection="1">
      <alignment horizontal="center"/>
    </xf>
    <xf numFmtId="41" fontId="5" fillId="0" borderId="5" xfId="4" quotePrefix="1" applyNumberFormat="1" applyFont="1" applyFill="1" applyBorder="1" applyAlignment="1" applyProtection="1">
      <alignment horizontal="left"/>
    </xf>
    <xf numFmtId="165" fontId="29" fillId="0" borderId="0" xfId="1" applyNumberFormat="1" applyFont="1" applyFill="1" applyBorder="1"/>
    <xf numFmtId="41" fontId="20" fillId="0" borderId="0" xfId="1" applyNumberFormat="1" applyFont="1" applyFill="1" applyBorder="1"/>
    <xf numFmtId="165" fontId="29" fillId="0" borderId="10" xfId="1" applyNumberFormat="1" applyFont="1" applyFill="1" applyBorder="1"/>
    <xf numFmtId="41" fontId="30" fillId="0" borderId="0" xfId="1" applyNumberFormat="1" applyFont="1" applyFill="1" applyBorder="1"/>
    <xf numFmtId="9" fontId="20" fillId="0" borderId="0" xfId="1" applyNumberFormat="1" applyFont="1" applyFill="1" applyBorder="1" applyAlignment="1">
      <alignment horizontal="center" vertical="center"/>
    </xf>
    <xf numFmtId="0" fontId="1" fillId="0" borderId="0" xfId="0" applyFont="1"/>
    <xf numFmtId="41" fontId="19" fillId="0" borderId="5" xfId="4" quotePrefix="1" applyNumberFormat="1" applyFont="1" applyFill="1" applyBorder="1" applyAlignment="1" applyProtection="1">
      <alignment horizontal="left"/>
    </xf>
    <xf numFmtId="41" fontId="19" fillId="0" borderId="8" xfId="4" quotePrefix="1" applyNumberFormat="1" applyFont="1" applyFill="1" applyBorder="1" applyAlignment="1" applyProtection="1">
      <alignment horizontal="left"/>
    </xf>
    <xf numFmtId="41" fontId="19" fillId="0" borderId="5" xfId="4" quotePrefix="1" applyNumberFormat="1" applyFont="1" applyFill="1" applyBorder="1" applyAlignment="1" applyProtection="1"/>
    <xf numFmtId="41" fontId="29" fillId="0" borderId="5" xfId="4" quotePrefix="1" applyNumberFormat="1" applyFont="1" applyFill="1" applyBorder="1" applyAlignment="1" applyProtection="1">
      <alignment horizontal="left"/>
    </xf>
    <xf numFmtId="41" fontId="29" fillId="0" borderId="9" xfId="4" quotePrefix="1" applyNumberFormat="1" applyFont="1" applyFill="1" applyBorder="1" applyAlignment="1" applyProtection="1">
      <alignment horizontal="left"/>
    </xf>
    <xf numFmtId="41" fontId="18" fillId="0" borderId="5" xfId="4" quotePrefix="1" applyNumberFormat="1" applyFont="1" applyFill="1" applyBorder="1" applyAlignment="1" applyProtection="1">
      <alignment horizontal="left"/>
    </xf>
    <xf numFmtId="41" fontId="31" fillId="0" borderId="3" xfId="7" applyNumberFormat="1" applyFont="1" applyFill="1" applyBorder="1"/>
    <xf numFmtId="0" fontId="2" fillId="0" borderId="0" xfId="0" applyFont="1"/>
    <xf numFmtId="37" fontId="27" fillId="4" borderId="11" xfId="7" applyFont="1" applyFill="1" applyBorder="1"/>
    <xf numFmtId="41" fontId="28" fillId="4" borderId="14" xfId="7" applyNumberFormat="1" applyFont="1" applyFill="1" applyBorder="1"/>
    <xf numFmtId="41" fontId="5" fillId="4" borderId="14" xfId="7" applyNumberFormat="1" applyFont="1" applyFill="1" applyBorder="1"/>
    <xf numFmtId="41" fontId="5" fillId="4" borderId="12" xfId="7" applyNumberFormat="1" applyFont="1" applyFill="1" applyBorder="1"/>
    <xf numFmtId="10" fontId="2" fillId="0" borderId="11" xfId="0" applyNumberFormat="1" applyFont="1" applyBorder="1"/>
    <xf numFmtId="10" fontId="2" fillId="0" borderId="14" xfId="0" applyNumberFormat="1" applyFont="1" applyBorder="1"/>
    <xf numFmtId="10" fontId="2" fillId="0" borderId="12" xfId="0" applyNumberFormat="1" applyFont="1" applyBorder="1"/>
    <xf numFmtId="0" fontId="0" fillId="0" borderId="0" xfId="0" applyFill="1"/>
    <xf numFmtId="41" fontId="22" fillId="0" borderId="5" xfId="4" quotePrefix="1" applyNumberFormat="1" applyFont="1" applyFill="1" applyBorder="1" applyAlignment="1" applyProtection="1">
      <alignment horizontal="left" indent="1"/>
    </xf>
    <xf numFmtId="0" fontId="0" fillId="0" borderId="0" xfId="0" applyBorder="1"/>
    <xf numFmtId="1" fontId="7" fillId="3" borderId="3" xfId="0" applyNumberFormat="1" applyFont="1" applyFill="1" applyBorder="1" applyAlignment="1" applyProtection="1">
      <alignment horizontal="center"/>
    </xf>
    <xf numFmtId="1" fontId="7" fillId="3" borderId="4" xfId="0" applyNumberFormat="1" applyFont="1" applyFill="1" applyBorder="1" applyAlignment="1" applyProtection="1">
      <alignment horizontal="center"/>
    </xf>
    <xf numFmtId="41" fontId="18" fillId="0" borderId="5" xfId="4" quotePrefix="1" applyNumberFormat="1" applyFont="1" applyFill="1" applyBorder="1" applyAlignment="1" applyProtection="1">
      <alignment horizontal="left" indent="1"/>
    </xf>
    <xf numFmtId="42" fontId="18" fillId="0" borderId="0" xfId="5" applyNumberFormat="1" applyFont="1" applyBorder="1"/>
    <xf numFmtId="0" fontId="19" fillId="0" borderId="1" xfId="6" applyFont="1" applyBorder="1"/>
    <xf numFmtId="37" fontId="0" fillId="0" borderId="0" xfId="4" applyNumberFormat="1" applyFont="1" applyFill="1"/>
    <xf numFmtId="14" fontId="7" fillId="0" borderId="0" xfId="1" applyNumberFormat="1" applyFont="1" applyFill="1"/>
    <xf numFmtId="1" fontId="7" fillId="3" borderId="2" xfId="4" applyNumberFormat="1" applyFont="1" applyFill="1" applyBorder="1" applyAlignment="1" applyProtection="1">
      <alignment horizontal="center"/>
    </xf>
    <xf numFmtId="1" fontId="7" fillId="3" borderId="3" xfId="4" applyNumberFormat="1" applyFont="1" applyFill="1" applyBorder="1" applyAlignment="1" applyProtection="1">
      <alignment horizontal="center"/>
    </xf>
    <xf numFmtId="1" fontId="7" fillId="3" borderId="4" xfId="4" applyNumberFormat="1" applyFont="1" applyFill="1" applyBorder="1" applyAlignment="1" applyProtection="1">
      <alignment horizontal="center"/>
    </xf>
    <xf numFmtId="1" fontId="7" fillId="3" borderId="8" xfId="4" applyNumberFormat="1" applyFont="1" applyFill="1" applyBorder="1" applyAlignment="1" applyProtection="1">
      <alignment horizontal="center"/>
    </xf>
    <xf numFmtId="41" fontId="3" fillId="4" borderId="5" xfId="4" quotePrefix="1" applyNumberFormat="1" applyFont="1" applyFill="1" applyBorder="1" applyAlignment="1" applyProtection="1">
      <alignment horizontal="left"/>
    </xf>
    <xf numFmtId="165" fontId="3" fillId="0" borderId="0" xfId="3" applyNumberFormat="1" applyFont="1" applyFill="1" applyBorder="1" applyProtection="1"/>
    <xf numFmtId="41" fontId="3" fillId="4" borderId="5" xfId="4" applyNumberFormat="1" applyFont="1" applyFill="1" applyBorder="1" applyAlignment="1" applyProtection="1">
      <alignment horizontal="left"/>
    </xf>
    <xf numFmtId="41" fontId="3" fillId="4" borderId="5" xfId="4" quotePrefix="1" applyNumberFormat="1" applyFont="1" applyFill="1" applyBorder="1" applyAlignment="1">
      <alignment horizontal="left"/>
    </xf>
    <xf numFmtId="41" fontId="3" fillId="4" borderId="8" xfId="4" quotePrefix="1" applyNumberFormat="1" applyFont="1" applyFill="1" applyBorder="1" applyAlignment="1">
      <alignment horizontal="left"/>
    </xf>
    <xf numFmtId="41" fontId="10" fillId="0" borderId="0" xfId="4" applyNumberFormat="1" applyFont="1" applyFill="1"/>
    <xf numFmtId="44" fontId="5" fillId="0" borderId="0" xfId="4" applyNumberFormat="1" applyFont="1" applyFill="1"/>
    <xf numFmtId="39" fontId="3" fillId="0" borderId="0" xfId="4" applyNumberFormat="1" applyFont="1" applyFill="1" applyBorder="1"/>
    <xf numFmtId="165" fontId="12" fillId="0" borderId="1" xfId="4" applyNumberFormat="1" applyFont="1" applyFill="1" applyBorder="1"/>
    <xf numFmtId="165" fontId="5" fillId="0" borderId="0" xfId="4" applyNumberFormat="1" applyFont="1" applyFill="1"/>
    <xf numFmtId="165" fontId="3" fillId="0" borderId="1" xfId="4" applyNumberFormat="1" applyFont="1" applyFill="1" applyBorder="1"/>
    <xf numFmtId="0" fontId="33" fillId="0" borderId="0" xfId="6" applyFont="1" applyBorder="1"/>
    <xf numFmtId="166" fontId="33" fillId="0" borderId="0" xfId="5" applyNumberFormat="1" applyFont="1" applyBorder="1"/>
    <xf numFmtId="0" fontId="32" fillId="0" borderId="0" xfId="0" applyFont="1"/>
    <xf numFmtId="165" fontId="32" fillId="0" borderId="0" xfId="0" applyNumberFormat="1" applyFont="1"/>
    <xf numFmtId="0" fontId="34" fillId="0" borderId="0" xfId="6" applyFont="1" applyBorder="1"/>
  </cellXfs>
  <cellStyles count="10">
    <cellStyle name="Comma" xfId="1" builtinId="3"/>
    <cellStyle name="Comma 2" xfId="5"/>
    <cellStyle name="Comma_E Recon" xfId="8"/>
    <cellStyle name="Currency" xfId="2" builtinId="4"/>
    <cellStyle name="Normal" xfId="0" builtinId="0"/>
    <cellStyle name="Normal 2 2" xfId="6"/>
    <cellStyle name="Normal 36 2" xfId="4"/>
    <cellStyle name="Normal 37" xfId="7"/>
    <cellStyle name="Normal_E Recon_1" xfId="9"/>
    <cellStyle name="Percent" xfId="3" builtinId="5"/>
  </cellStyles>
  <dxfs count="1"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apps.corp.jea.com/vGDriveFiles/GenerationInfo/HRCurves/HEATR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root\Users\EtoG\edwame\COMPAPER\Debt%20Service%20Fiscal%20Year%202002%20C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Shared\FINANCIAL%20PLANNING%20AND%20RATES\Models%20(new%20folder)\Current\HEAT%20Model%20Enterprise%20FY19-Dec18%20(FINAL2)%20status%20quo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RC"/>
      <sheetName val="SOCC FORMAT"/>
      <sheetName val="load &amp; start MBTU"/>
      <sheetName val="start costs"/>
      <sheetName val="graphsheet"/>
      <sheetName val="LRG steam"/>
      <sheetName val="MED grph"/>
      <sheetName val="CT grph"/>
      <sheetName val="load ranges"/>
      <sheetName val="STEAM"/>
      <sheetName val="LCT"/>
      <sheetName val="CT"/>
      <sheetName val="OLD UNITS"/>
      <sheetName val="JEAFPLgrph"/>
      <sheetName val="STEAMgrph"/>
      <sheetName val="LRG CTgrph"/>
      <sheetName val="SMALL CTgrph"/>
      <sheetName val="NSCTgrph"/>
      <sheetName val="KSCTgrph"/>
      <sheetName val="DD"/>
    </sheetNames>
    <sheetDataSet>
      <sheetData sheetId="0"/>
      <sheetData sheetId="1">
        <row r="8">
          <cell r="I8">
            <v>531.8602079380961</v>
          </cell>
        </row>
      </sheetData>
      <sheetData sheetId="2"/>
      <sheetData sheetId="3"/>
      <sheetData sheetId="4">
        <row r="5">
          <cell r="AS5" t="str">
            <v>KCT-3</v>
          </cell>
        </row>
      </sheetData>
      <sheetData sheetId="5">
        <row r="5">
          <cell r="AS5" t="str">
            <v>KCT-3</v>
          </cell>
        </row>
      </sheetData>
      <sheetData sheetId="6">
        <row r="5">
          <cell r="AS5" t="str">
            <v>KCT-3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Bulk Power-Work Board"/>
      <sheetName val="E FCF - EBITDA"/>
      <sheetName val="E FCF - EBITDA (CONSOL)"/>
      <sheetName val="Dashboard"/>
      <sheetName val="BS"/>
      <sheetName val="IS"/>
      <sheetName val="E DSC Summary"/>
      <sheetName val="E SnapShot"/>
      <sheetName val="Sales Mix"/>
      <sheetName val="Inputs"/>
      <sheetName val="Plant Inputs"/>
      <sheetName val="data base"/>
      <sheetName val="E BS"/>
      <sheetName val="E IS"/>
      <sheetName val="E CF"/>
      <sheetName val="E CF - Acctg"/>
      <sheetName val="E Recon"/>
      <sheetName val="E Budget View"/>
      <sheetName val="E Stabilization Schedule"/>
      <sheetName val="SJRPP Inputs"/>
      <sheetName val="SJRPP_BS"/>
      <sheetName val="SJRPP_IS"/>
      <sheetName val="SJRPP_CF"/>
      <sheetName val="Elim_SJRPP"/>
      <sheetName val="Rate Scales"/>
      <sheetName val="Current DS"/>
      <sheetName val="S&amp;U"/>
      <sheetName val="Calcs"/>
      <sheetName val="NM Sizing"/>
      <sheetName val="New DS"/>
      <sheetName val="Refunding Loss"/>
      <sheetName val="Loss Detail"/>
      <sheetName val="Saved Cases"/>
      <sheetName val="Saved Scenarios"/>
      <sheetName val="Compare"/>
      <sheetName val="BudgetO&amp;M"/>
      <sheetName val="Other Revenue"/>
      <sheetName val="E Utility View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Status Quo - 2-8-19 - NO RATE INCREASES</v>
          </cell>
        </row>
        <row r="72">
          <cell r="B72">
            <v>500000</v>
          </cell>
        </row>
        <row r="73">
          <cell r="B73">
            <v>4</v>
          </cell>
        </row>
        <row r="74">
          <cell r="B74">
            <v>1</v>
          </cell>
        </row>
        <row r="75">
          <cell r="B75">
            <v>43739</v>
          </cell>
        </row>
        <row r="77">
          <cell r="B77">
            <v>54697</v>
          </cell>
        </row>
        <row r="106">
          <cell r="B106">
            <v>150000000</v>
          </cell>
        </row>
        <row r="110">
          <cell r="B110">
            <v>1.5</v>
          </cell>
        </row>
      </sheetData>
      <sheetData sheetId="10"/>
      <sheetData sheetId="11">
        <row r="6">
          <cell r="A6" t="str">
            <v>Water &amp; Sewer</v>
          </cell>
          <cell r="C6">
            <v>43374</v>
          </cell>
          <cell r="D6">
            <v>5520000</v>
          </cell>
          <cell r="E6">
            <v>3.9600000000000003E-2</v>
          </cell>
          <cell r="J6" t="str">
            <v>Senior</v>
          </cell>
          <cell r="AE6">
            <v>5520000</v>
          </cell>
          <cell r="AF6">
            <v>0</v>
          </cell>
        </row>
        <row r="7">
          <cell r="A7" t="str">
            <v>Water &amp; Sewer</v>
          </cell>
          <cell r="C7">
            <v>43739</v>
          </cell>
          <cell r="D7">
            <v>5740000</v>
          </cell>
          <cell r="E7">
            <v>3.9899999999999998E-2</v>
          </cell>
          <cell r="J7" t="str">
            <v>Senior</v>
          </cell>
          <cell r="AE7">
            <v>5740000</v>
          </cell>
          <cell r="AF7">
            <v>0</v>
          </cell>
        </row>
        <row r="8">
          <cell r="A8" t="str">
            <v>Water &amp; Sewer</v>
          </cell>
          <cell r="C8">
            <v>44105</v>
          </cell>
          <cell r="D8">
            <v>9195000</v>
          </cell>
          <cell r="E8">
            <v>4.0300000000000002E-2</v>
          </cell>
          <cell r="J8" t="str">
            <v>Senior</v>
          </cell>
          <cell r="AE8">
            <v>9195000</v>
          </cell>
          <cell r="AF8">
            <v>0</v>
          </cell>
        </row>
        <row r="9">
          <cell r="A9" t="str">
            <v>Water &amp; Sewer</v>
          </cell>
          <cell r="C9">
            <v>44470</v>
          </cell>
          <cell r="D9">
            <v>4860000</v>
          </cell>
          <cell r="E9">
            <v>4.0599999999999997E-2</v>
          </cell>
          <cell r="J9" t="str">
            <v>Senior</v>
          </cell>
          <cell r="AE9">
            <v>4860000</v>
          </cell>
          <cell r="AF9">
            <v>0</v>
          </cell>
        </row>
        <row r="10">
          <cell r="A10" t="str">
            <v>Water &amp; Sewer</v>
          </cell>
          <cell r="C10">
            <v>44835</v>
          </cell>
          <cell r="D10">
            <v>5055000</v>
          </cell>
          <cell r="E10">
            <v>4.0899999999999999E-2</v>
          </cell>
          <cell r="J10" t="str">
            <v>Senior</v>
          </cell>
          <cell r="AE10">
            <v>5055000</v>
          </cell>
          <cell r="AF10">
            <v>0</v>
          </cell>
        </row>
        <row r="11">
          <cell r="A11" t="str">
            <v>Water &amp; Sewer</v>
          </cell>
          <cell r="C11">
            <v>47027</v>
          </cell>
          <cell r="D11">
            <v>2310000</v>
          </cell>
          <cell r="E11" t="str">
            <v>Variable</v>
          </cell>
          <cell r="J11" t="str">
            <v>Senior</v>
          </cell>
          <cell r="AE11">
            <v>2310000</v>
          </cell>
          <cell r="AF11">
            <v>0</v>
          </cell>
        </row>
        <row r="12">
          <cell r="A12" t="str">
            <v>Water &amp; Sewer</v>
          </cell>
          <cell r="C12">
            <v>47392</v>
          </cell>
          <cell r="D12">
            <v>2370000</v>
          </cell>
          <cell r="E12" t="str">
            <v>Variable</v>
          </cell>
          <cell r="J12" t="str">
            <v>Senior</v>
          </cell>
          <cell r="AE12">
            <v>2370000</v>
          </cell>
          <cell r="AF12">
            <v>0</v>
          </cell>
        </row>
        <row r="13">
          <cell r="A13" t="str">
            <v>Water &amp; Sewer</v>
          </cell>
          <cell r="C13">
            <v>47757</v>
          </cell>
          <cell r="D13">
            <v>2490000</v>
          </cell>
          <cell r="E13" t="str">
            <v>Variable</v>
          </cell>
          <cell r="J13" t="str">
            <v>Senior</v>
          </cell>
          <cell r="AE13">
            <v>2490000</v>
          </cell>
          <cell r="AF13">
            <v>0</v>
          </cell>
        </row>
        <row r="14">
          <cell r="A14" t="str">
            <v>Water &amp; Sewer</v>
          </cell>
          <cell r="C14">
            <v>48122</v>
          </cell>
          <cell r="D14">
            <v>2580000</v>
          </cell>
          <cell r="E14" t="str">
            <v>Variable</v>
          </cell>
          <cell r="J14" t="str">
            <v>Senior</v>
          </cell>
          <cell r="AE14">
            <v>2580000</v>
          </cell>
          <cell r="AF14">
            <v>0</v>
          </cell>
        </row>
        <row r="15">
          <cell r="A15" t="str">
            <v>Water &amp; Sewer</v>
          </cell>
          <cell r="C15">
            <v>48488</v>
          </cell>
          <cell r="D15">
            <v>2680000</v>
          </cell>
          <cell r="E15" t="str">
            <v>Variable</v>
          </cell>
          <cell r="J15" t="str">
            <v>Senior</v>
          </cell>
          <cell r="AE15">
            <v>2680000</v>
          </cell>
          <cell r="AF15">
            <v>0</v>
          </cell>
        </row>
        <row r="16">
          <cell r="A16" t="str">
            <v>Water &amp; Sewer</v>
          </cell>
          <cell r="C16">
            <v>48853</v>
          </cell>
          <cell r="D16">
            <v>2780000</v>
          </cell>
          <cell r="E16" t="str">
            <v>Variable</v>
          </cell>
          <cell r="J16" t="str">
            <v>Senior</v>
          </cell>
          <cell r="AE16">
            <v>2780000</v>
          </cell>
          <cell r="AF16">
            <v>0</v>
          </cell>
        </row>
        <row r="17">
          <cell r="A17" t="str">
            <v>Water &amp; Sewer</v>
          </cell>
          <cell r="C17">
            <v>49218</v>
          </cell>
          <cell r="D17">
            <v>1010000</v>
          </cell>
          <cell r="E17" t="str">
            <v>Variable</v>
          </cell>
          <cell r="J17" t="str">
            <v>Senior</v>
          </cell>
          <cell r="AE17">
            <v>1010000</v>
          </cell>
          <cell r="AF17">
            <v>0</v>
          </cell>
        </row>
        <row r="18">
          <cell r="A18" t="str">
            <v>Water &amp; Sewer</v>
          </cell>
          <cell r="C18">
            <v>49583</v>
          </cell>
          <cell r="D18">
            <v>160000</v>
          </cell>
          <cell r="E18" t="str">
            <v>Variable</v>
          </cell>
          <cell r="J18" t="str">
            <v>Senior</v>
          </cell>
          <cell r="AE18">
            <v>160000</v>
          </cell>
          <cell r="AF18">
            <v>0</v>
          </cell>
        </row>
        <row r="19">
          <cell r="A19" t="str">
            <v>Water &amp; Sewer</v>
          </cell>
          <cell r="C19">
            <v>49949</v>
          </cell>
          <cell r="D19">
            <v>1230000</v>
          </cell>
          <cell r="E19" t="str">
            <v>Variable</v>
          </cell>
          <cell r="J19" t="str">
            <v>Senior</v>
          </cell>
          <cell r="AE19">
            <v>1230000</v>
          </cell>
          <cell r="AF19">
            <v>0</v>
          </cell>
        </row>
        <row r="20">
          <cell r="A20" t="str">
            <v>Water &amp; Sewer</v>
          </cell>
          <cell r="C20">
            <v>50314</v>
          </cell>
          <cell r="D20">
            <v>5100000</v>
          </cell>
          <cell r="E20" t="str">
            <v>Variable</v>
          </cell>
          <cell r="J20" t="str">
            <v>Senior</v>
          </cell>
          <cell r="AE20">
            <v>5100000</v>
          </cell>
          <cell r="AF20">
            <v>0</v>
          </cell>
        </row>
        <row r="21">
          <cell r="A21" t="str">
            <v>Water &amp; Sewer</v>
          </cell>
          <cell r="C21">
            <v>50679</v>
          </cell>
          <cell r="D21">
            <v>5220000</v>
          </cell>
          <cell r="E21" t="str">
            <v>Variable</v>
          </cell>
          <cell r="J21" t="str">
            <v>Senior</v>
          </cell>
          <cell r="AE21">
            <v>5220000</v>
          </cell>
          <cell r="AF21">
            <v>0</v>
          </cell>
        </row>
        <row r="22">
          <cell r="A22" t="str">
            <v>Water &amp; Sewer</v>
          </cell>
          <cell r="C22">
            <v>51044</v>
          </cell>
          <cell r="D22">
            <v>5350000</v>
          </cell>
          <cell r="E22" t="str">
            <v>Variable</v>
          </cell>
          <cell r="J22" t="str">
            <v>Senior</v>
          </cell>
          <cell r="AE22">
            <v>5350000</v>
          </cell>
          <cell r="AF22">
            <v>0</v>
          </cell>
        </row>
        <row r="23">
          <cell r="A23" t="str">
            <v>Water &amp; Sewer</v>
          </cell>
          <cell r="C23">
            <v>51410</v>
          </cell>
          <cell r="D23">
            <v>6040000</v>
          </cell>
          <cell r="E23" t="str">
            <v>Variable</v>
          </cell>
          <cell r="J23" t="str">
            <v>Senior</v>
          </cell>
          <cell r="AE23">
            <v>6040000</v>
          </cell>
          <cell r="AF23">
            <v>0</v>
          </cell>
        </row>
        <row r="24">
          <cell r="A24" t="str">
            <v>Water &amp; Sewer</v>
          </cell>
          <cell r="C24">
            <v>51775</v>
          </cell>
          <cell r="D24">
            <v>6180000</v>
          </cell>
          <cell r="E24" t="str">
            <v>Variable</v>
          </cell>
          <cell r="J24" t="str">
            <v>Senior</v>
          </cell>
          <cell r="AE24">
            <v>6180000</v>
          </cell>
          <cell r="AF24">
            <v>0</v>
          </cell>
        </row>
        <row r="25">
          <cell r="A25" t="str">
            <v>Water &amp; Sewer</v>
          </cell>
          <cell r="C25">
            <v>52140</v>
          </cell>
          <cell r="D25">
            <v>6320000</v>
          </cell>
          <cell r="E25" t="str">
            <v>Variable</v>
          </cell>
          <cell r="J25" t="str">
            <v>Senior</v>
          </cell>
          <cell r="AE25">
            <v>6320000</v>
          </cell>
          <cell r="AF25">
            <v>0</v>
          </cell>
        </row>
        <row r="26">
          <cell r="A26" t="str">
            <v>Water &amp; Sewer</v>
          </cell>
          <cell r="C26">
            <v>43374</v>
          </cell>
          <cell r="D26">
            <v>2100000</v>
          </cell>
          <cell r="E26" t="str">
            <v>Variable</v>
          </cell>
          <cell r="J26" t="str">
            <v>Junior</v>
          </cell>
          <cell r="AE26">
            <v>2100000</v>
          </cell>
          <cell r="AF26">
            <v>0</v>
          </cell>
        </row>
        <row r="27">
          <cell r="A27" t="str">
            <v>Water &amp; Sewer</v>
          </cell>
          <cell r="C27">
            <v>43739</v>
          </cell>
          <cell r="D27">
            <v>2200000</v>
          </cell>
          <cell r="E27" t="str">
            <v>Variable</v>
          </cell>
          <cell r="J27" t="str">
            <v>Junior</v>
          </cell>
          <cell r="AE27">
            <v>2200000</v>
          </cell>
          <cell r="AF27">
            <v>0</v>
          </cell>
        </row>
        <row r="28">
          <cell r="A28" t="str">
            <v>Water &amp; Sewer</v>
          </cell>
          <cell r="C28">
            <v>44105</v>
          </cell>
          <cell r="D28">
            <v>2300000</v>
          </cell>
          <cell r="E28" t="str">
            <v>Variable</v>
          </cell>
          <cell r="J28" t="str">
            <v>Junior</v>
          </cell>
          <cell r="AE28">
            <v>2300000</v>
          </cell>
          <cell r="AF28">
            <v>0</v>
          </cell>
        </row>
        <row r="29">
          <cell r="A29" t="str">
            <v>Water &amp; Sewer</v>
          </cell>
          <cell r="C29">
            <v>44470</v>
          </cell>
          <cell r="D29">
            <v>2450000</v>
          </cell>
          <cell r="E29" t="str">
            <v>Variable</v>
          </cell>
          <cell r="J29" t="str">
            <v>Junior</v>
          </cell>
          <cell r="AE29">
            <v>2450000</v>
          </cell>
          <cell r="AF29">
            <v>0</v>
          </cell>
        </row>
        <row r="30">
          <cell r="A30" t="str">
            <v>Water &amp; Sewer</v>
          </cell>
          <cell r="C30">
            <v>44835</v>
          </cell>
          <cell r="D30">
            <v>2575000</v>
          </cell>
          <cell r="E30" t="str">
            <v>Variable</v>
          </cell>
          <cell r="J30" t="str">
            <v>Junior</v>
          </cell>
          <cell r="AE30">
            <v>2575000</v>
          </cell>
          <cell r="AF30">
            <v>0</v>
          </cell>
        </row>
        <row r="31">
          <cell r="A31" t="str">
            <v>Water &amp; Sewer</v>
          </cell>
          <cell r="C31">
            <v>45200</v>
          </cell>
          <cell r="D31">
            <v>1675000</v>
          </cell>
          <cell r="E31" t="str">
            <v>Variable</v>
          </cell>
          <cell r="J31" t="str">
            <v>Junior</v>
          </cell>
          <cell r="AE31">
            <v>1675000</v>
          </cell>
          <cell r="AF31">
            <v>0</v>
          </cell>
        </row>
        <row r="32">
          <cell r="A32" t="str">
            <v>Water &amp; Sewer</v>
          </cell>
          <cell r="C32">
            <v>45566</v>
          </cell>
          <cell r="D32">
            <v>1750000</v>
          </cell>
          <cell r="E32" t="str">
            <v>Variable</v>
          </cell>
          <cell r="J32" t="str">
            <v>Junior</v>
          </cell>
          <cell r="AE32">
            <v>1750000</v>
          </cell>
          <cell r="AF32">
            <v>0</v>
          </cell>
        </row>
        <row r="33">
          <cell r="A33" t="str">
            <v>Water &amp; Sewer</v>
          </cell>
          <cell r="C33">
            <v>45931</v>
          </cell>
          <cell r="D33">
            <v>1850000</v>
          </cell>
          <cell r="E33" t="str">
            <v>Variable</v>
          </cell>
          <cell r="J33" t="str">
            <v>Junior</v>
          </cell>
          <cell r="AE33">
            <v>1850000</v>
          </cell>
          <cell r="AF33">
            <v>0</v>
          </cell>
        </row>
        <row r="34">
          <cell r="A34" t="str">
            <v>Water &amp; Sewer</v>
          </cell>
          <cell r="C34">
            <v>46296</v>
          </cell>
          <cell r="D34">
            <v>1925000</v>
          </cell>
          <cell r="E34" t="str">
            <v>Variable</v>
          </cell>
          <cell r="J34" t="str">
            <v>Junior</v>
          </cell>
          <cell r="AE34">
            <v>1925000</v>
          </cell>
          <cell r="AF34">
            <v>0</v>
          </cell>
        </row>
        <row r="35">
          <cell r="A35" t="str">
            <v>Water &amp; Sewer</v>
          </cell>
          <cell r="C35">
            <v>46661</v>
          </cell>
          <cell r="D35">
            <v>2050000</v>
          </cell>
          <cell r="E35" t="str">
            <v>Variable</v>
          </cell>
          <cell r="J35" t="str">
            <v>Junior</v>
          </cell>
          <cell r="AE35">
            <v>2050000</v>
          </cell>
          <cell r="AF35">
            <v>0</v>
          </cell>
        </row>
        <row r="36">
          <cell r="A36" t="str">
            <v>Water &amp; Sewer</v>
          </cell>
          <cell r="C36">
            <v>47027</v>
          </cell>
          <cell r="D36">
            <v>2150000</v>
          </cell>
          <cell r="E36" t="str">
            <v>Variable</v>
          </cell>
          <cell r="J36" t="str">
            <v>Junior</v>
          </cell>
          <cell r="AE36">
            <v>2150000</v>
          </cell>
          <cell r="AF36">
            <v>0</v>
          </cell>
        </row>
        <row r="37">
          <cell r="A37" t="str">
            <v>Water &amp; Sewer</v>
          </cell>
          <cell r="C37">
            <v>47392</v>
          </cell>
          <cell r="D37">
            <v>2275000</v>
          </cell>
          <cell r="E37" t="str">
            <v>Variable</v>
          </cell>
          <cell r="J37" t="str">
            <v>Junior</v>
          </cell>
          <cell r="AE37">
            <v>2275000</v>
          </cell>
          <cell r="AF37">
            <v>0</v>
          </cell>
        </row>
        <row r="38">
          <cell r="A38" t="str">
            <v>Water &amp; Sewer</v>
          </cell>
          <cell r="C38">
            <v>47757</v>
          </cell>
          <cell r="D38">
            <v>2375000</v>
          </cell>
          <cell r="E38" t="str">
            <v>Variable</v>
          </cell>
          <cell r="J38" t="str">
            <v>Junior</v>
          </cell>
          <cell r="AE38">
            <v>2375000</v>
          </cell>
          <cell r="AF38">
            <v>0</v>
          </cell>
        </row>
        <row r="39">
          <cell r="A39" t="str">
            <v>Water &amp; Sewer</v>
          </cell>
          <cell r="C39">
            <v>48122</v>
          </cell>
          <cell r="D39">
            <v>2500000</v>
          </cell>
          <cell r="E39" t="str">
            <v>Variable</v>
          </cell>
          <cell r="J39" t="str">
            <v>Junior</v>
          </cell>
          <cell r="AE39">
            <v>2500000</v>
          </cell>
          <cell r="AF39">
            <v>0</v>
          </cell>
        </row>
        <row r="40">
          <cell r="A40" t="str">
            <v>Water &amp; Sewer</v>
          </cell>
          <cell r="C40">
            <v>48488</v>
          </cell>
          <cell r="D40">
            <v>2625000</v>
          </cell>
          <cell r="E40" t="str">
            <v>Variable</v>
          </cell>
          <cell r="J40" t="str">
            <v>Junior</v>
          </cell>
          <cell r="AE40">
            <v>2625000</v>
          </cell>
          <cell r="AF40">
            <v>0</v>
          </cell>
        </row>
        <row r="41">
          <cell r="A41" t="str">
            <v>Water &amp; Sewer</v>
          </cell>
          <cell r="C41">
            <v>48853</v>
          </cell>
          <cell r="D41">
            <v>2870000</v>
          </cell>
          <cell r="E41" t="str">
            <v>Variable</v>
          </cell>
          <cell r="J41" t="str">
            <v>Junior</v>
          </cell>
          <cell r="AE41">
            <v>2870000</v>
          </cell>
          <cell r="AF41">
            <v>0</v>
          </cell>
        </row>
        <row r="42">
          <cell r="A42" t="str">
            <v>Water &amp; Sewer</v>
          </cell>
          <cell r="C42">
            <v>49218</v>
          </cell>
          <cell r="D42">
            <v>3025000</v>
          </cell>
          <cell r="E42" t="str">
            <v>Variable</v>
          </cell>
          <cell r="J42" t="str">
            <v>Junior</v>
          </cell>
          <cell r="AE42">
            <v>3025000</v>
          </cell>
          <cell r="AF42">
            <v>0</v>
          </cell>
        </row>
        <row r="43">
          <cell r="A43" t="str">
            <v>Water &amp; Sewer</v>
          </cell>
          <cell r="C43">
            <v>49583</v>
          </cell>
          <cell r="D43">
            <v>3175000</v>
          </cell>
          <cell r="E43" t="str">
            <v>Variable</v>
          </cell>
          <cell r="J43" t="str">
            <v>Junior</v>
          </cell>
          <cell r="AE43">
            <v>3175000</v>
          </cell>
          <cell r="AF43">
            <v>0</v>
          </cell>
        </row>
        <row r="44">
          <cell r="A44" t="str">
            <v>Water &amp; Sewer</v>
          </cell>
          <cell r="C44">
            <v>49949</v>
          </cell>
          <cell r="D44">
            <v>3350000</v>
          </cell>
          <cell r="E44" t="str">
            <v>Variable</v>
          </cell>
          <cell r="J44" t="str">
            <v>Junior</v>
          </cell>
          <cell r="AE44">
            <v>3350000</v>
          </cell>
          <cell r="AF44">
            <v>0</v>
          </cell>
        </row>
        <row r="45">
          <cell r="A45" t="str">
            <v>Water &amp; Sewer</v>
          </cell>
          <cell r="C45">
            <v>50314</v>
          </cell>
          <cell r="D45">
            <v>2810000</v>
          </cell>
          <cell r="E45" t="str">
            <v>Variable</v>
          </cell>
          <cell r="J45" t="str">
            <v>Junior</v>
          </cell>
          <cell r="AE45">
            <v>2810000</v>
          </cell>
          <cell r="AF45">
            <v>0</v>
          </cell>
        </row>
        <row r="46">
          <cell r="A46" t="str">
            <v>Water &amp; Sewer</v>
          </cell>
          <cell r="C46">
            <v>50679</v>
          </cell>
          <cell r="D46">
            <v>2920000</v>
          </cell>
          <cell r="E46" t="str">
            <v>Variable</v>
          </cell>
          <cell r="J46" t="str">
            <v>Junior</v>
          </cell>
          <cell r="AE46">
            <v>2920000</v>
          </cell>
          <cell r="AF46">
            <v>0</v>
          </cell>
        </row>
        <row r="47">
          <cell r="A47" t="str">
            <v>Water &amp; Sewer</v>
          </cell>
          <cell r="C47">
            <v>47757</v>
          </cell>
          <cell r="D47">
            <v>2375000</v>
          </cell>
          <cell r="E47" t="str">
            <v>Variable</v>
          </cell>
          <cell r="J47" t="str">
            <v>Junior</v>
          </cell>
          <cell r="AE47">
            <v>2375000</v>
          </cell>
          <cell r="AF47">
            <v>0</v>
          </cell>
        </row>
        <row r="48">
          <cell r="A48" t="str">
            <v>Water &amp; Sewer</v>
          </cell>
          <cell r="C48">
            <v>48122</v>
          </cell>
          <cell r="D48">
            <v>2500000</v>
          </cell>
          <cell r="E48" t="str">
            <v>Variable</v>
          </cell>
          <cell r="J48" t="str">
            <v>Junior</v>
          </cell>
          <cell r="AE48">
            <v>2500000</v>
          </cell>
          <cell r="AF48">
            <v>0</v>
          </cell>
        </row>
        <row r="49">
          <cell r="A49" t="str">
            <v>Water &amp; Sewer</v>
          </cell>
          <cell r="C49">
            <v>48488</v>
          </cell>
          <cell r="D49">
            <v>2625000</v>
          </cell>
          <cell r="E49" t="str">
            <v>Variable</v>
          </cell>
          <cell r="J49" t="str">
            <v>Junior</v>
          </cell>
          <cell r="AE49">
            <v>2625000</v>
          </cell>
          <cell r="AF49">
            <v>0</v>
          </cell>
        </row>
        <row r="50">
          <cell r="A50" t="str">
            <v>Water &amp; Sewer</v>
          </cell>
          <cell r="C50">
            <v>48853</v>
          </cell>
          <cell r="D50">
            <v>2870000</v>
          </cell>
          <cell r="E50" t="str">
            <v>Variable</v>
          </cell>
          <cell r="J50" t="str">
            <v>Junior</v>
          </cell>
          <cell r="AE50">
            <v>2870000</v>
          </cell>
          <cell r="AF50">
            <v>0</v>
          </cell>
        </row>
        <row r="51">
          <cell r="A51" t="str">
            <v>Water &amp; Sewer</v>
          </cell>
          <cell r="C51">
            <v>49218</v>
          </cell>
          <cell r="D51">
            <v>3025000</v>
          </cell>
          <cell r="E51" t="str">
            <v>Variable</v>
          </cell>
          <cell r="J51" t="str">
            <v>Junior</v>
          </cell>
          <cell r="AE51">
            <v>3025000</v>
          </cell>
          <cell r="AF51">
            <v>0</v>
          </cell>
        </row>
        <row r="52">
          <cell r="A52" t="str">
            <v>Water &amp; Sewer</v>
          </cell>
          <cell r="C52">
            <v>49583</v>
          </cell>
          <cell r="D52">
            <v>3175000</v>
          </cell>
          <cell r="E52" t="str">
            <v>Variable</v>
          </cell>
          <cell r="J52" t="str">
            <v>Junior</v>
          </cell>
          <cell r="AE52">
            <v>3175000</v>
          </cell>
          <cell r="AF52">
            <v>0</v>
          </cell>
        </row>
        <row r="53">
          <cell r="A53" t="str">
            <v>Water &amp; Sewer</v>
          </cell>
          <cell r="C53">
            <v>49949</v>
          </cell>
          <cell r="D53">
            <v>3325000</v>
          </cell>
          <cell r="E53" t="str">
            <v>Variable</v>
          </cell>
          <cell r="J53" t="str">
            <v>Junior</v>
          </cell>
          <cell r="AE53">
            <v>3325000</v>
          </cell>
          <cell r="AF53">
            <v>0</v>
          </cell>
        </row>
        <row r="54">
          <cell r="A54" t="str">
            <v>Water &amp; Sewer</v>
          </cell>
          <cell r="C54">
            <v>50314</v>
          </cell>
          <cell r="D54">
            <v>2800000</v>
          </cell>
          <cell r="E54" t="str">
            <v>Variable</v>
          </cell>
          <cell r="J54" t="str">
            <v>Junior</v>
          </cell>
          <cell r="AE54">
            <v>2800000</v>
          </cell>
          <cell r="AF54">
            <v>0</v>
          </cell>
        </row>
        <row r="55">
          <cell r="A55" t="str">
            <v>Water &amp; Sewer</v>
          </cell>
          <cell r="C55">
            <v>50679</v>
          </cell>
          <cell r="D55">
            <v>2905000</v>
          </cell>
          <cell r="E55" t="str">
            <v>Variable</v>
          </cell>
          <cell r="J55" t="str">
            <v>Junior</v>
          </cell>
          <cell r="AE55">
            <v>2905000</v>
          </cell>
          <cell r="AF55">
            <v>0</v>
          </cell>
        </row>
        <row r="56">
          <cell r="A56" t="str">
            <v>Water &amp; Sewer</v>
          </cell>
          <cell r="C56">
            <v>47757</v>
          </cell>
          <cell r="D56">
            <v>4035000</v>
          </cell>
          <cell r="E56" t="str">
            <v>Variable</v>
          </cell>
          <cell r="J56" t="str">
            <v>Junior</v>
          </cell>
          <cell r="AE56">
            <v>4035000</v>
          </cell>
          <cell r="AF56">
            <v>0</v>
          </cell>
        </row>
        <row r="57">
          <cell r="A57" t="str">
            <v>Water &amp; Sewer</v>
          </cell>
          <cell r="C57">
            <v>48122</v>
          </cell>
          <cell r="D57">
            <v>4150000</v>
          </cell>
          <cell r="E57" t="str">
            <v>Variable</v>
          </cell>
          <cell r="J57" t="str">
            <v>Junior</v>
          </cell>
          <cell r="AE57">
            <v>4150000</v>
          </cell>
          <cell r="AF57">
            <v>0</v>
          </cell>
        </row>
        <row r="58">
          <cell r="A58" t="str">
            <v>Water &amp; Sewer</v>
          </cell>
          <cell r="C58">
            <v>48488</v>
          </cell>
          <cell r="D58">
            <v>4275000</v>
          </cell>
          <cell r="E58" t="str">
            <v>Variable</v>
          </cell>
          <cell r="J58" t="str">
            <v>Junior</v>
          </cell>
          <cell r="AE58">
            <v>4275000</v>
          </cell>
          <cell r="AF58">
            <v>0</v>
          </cell>
        </row>
        <row r="59">
          <cell r="A59" t="str">
            <v>Water &amp; Sewer</v>
          </cell>
          <cell r="C59">
            <v>48853</v>
          </cell>
          <cell r="D59">
            <v>4405000</v>
          </cell>
          <cell r="E59" t="str">
            <v>Variable</v>
          </cell>
          <cell r="J59" t="str">
            <v>Junior</v>
          </cell>
          <cell r="AE59">
            <v>4405000</v>
          </cell>
          <cell r="AF59">
            <v>0</v>
          </cell>
        </row>
        <row r="60">
          <cell r="A60" t="str">
            <v>Water &amp; Sewer</v>
          </cell>
          <cell r="C60">
            <v>49218</v>
          </cell>
          <cell r="D60">
            <v>4540000</v>
          </cell>
          <cell r="E60" t="str">
            <v>Variable</v>
          </cell>
          <cell r="J60" t="str">
            <v>Junior</v>
          </cell>
          <cell r="AE60">
            <v>4540000</v>
          </cell>
          <cell r="AF60">
            <v>0</v>
          </cell>
        </row>
        <row r="61">
          <cell r="A61" t="str">
            <v>Water &amp; Sewer</v>
          </cell>
          <cell r="C61">
            <v>49583</v>
          </cell>
          <cell r="D61">
            <v>4670000</v>
          </cell>
          <cell r="E61" t="str">
            <v>Variable</v>
          </cell>
          <cell r="J61" t="str">
            <v>Junior</v>
          </cell>
          <cell r="AE61">
            <v>4670000</v>
          </cell>
          <cell r="AF61">
            <v>0</v>
          </cell>
        </row>
        <row r="62">
          <cell r="A62" t="str">
            <v>Water &amp; Sewer</v>
          </cell>
          <cell r="C62">
            <v>49949</v>
          </cell>
          <cell r="D62">
            <v>4810000</v>
          </cell>
          <cell r="E62" t="str">
            <v>Variable</v>
          </cell>
          <cell r="J62" t="str">
            <v>Junior</v>
          </cell>
          <cell r="AE62">
            <v>4810000</v>
          </cell>
          <cell r="AF62">
            <v>0</v>
          </cell>
        </row>
        <row r="63">
          <cell r="A63" t="str">
            <v>Water &amp; Sewer</v>
          </cell>
          <cell r="C63">
            <v>45200</v>
          </cell>
          <cell r="D63">
            <v>4035000</v>
          </cell>
          <cell r="E63" t="str">
            <v>Variable</v>
          </cell>
          <cell r="J63" t="str">
            <v>Senior</v>
          </cell>
          <cell r="AE63">
            <v>4035000</v>
          </cell>
          <cell r="AF63">
            <v>0</v>
          </cell>
        </row>
        <row r="64">
          <cell r="A64" t="str">
            <v>Water &amp; Sewer</v>
          </cell>
          <cell r="C64">
            <v>45566</v>
          </cell>
          <cell r="D64">
            <v>4420000</v>
          </cell>
          <cell r="E64" t="str">
            <v>Variable</v>
          </cell>
          <cell r="J64" t="str">
            <v>Senior</v>
          </cell>
          <cell r="AE64">
            <v>4420000</v>
          </cell>
          <cell r="AF64">
            <v>0</v>
          </cell>
        </row>
        <row r="65">
          <cell r="A65" t="str">
            <v>Water &amp; Sewer</v>
          </cell>
          <cell r="C65">
            <v>45931</v>
          </cell>
          <cell r="D65">
            <v>4525000</v>
          </cell>
          <cell r="E65" t="str">
            <v>Variable</v>
          </cell>
          <cell r="J65" t="str">
            <v>Senior</v>
          </cell>
          <cell r="AE65">
            <v>4525000</v>
          </cell>
          <cell r="AF65">
            <v>0</v>
          </cell>
        </row>
        <row r="66">
          <cell r="A66" t="str">
            <v>Water &amp; Sewer</v>
          </cell>
          <cell r="C66">
            <v>46296</v>
          </cell>
          <cell r="D66">
            <v>4615000</v>
          </cell>
          <cell r="E66" t="str">
            <v>Variable</v>
          </cell>
          <cell r="J66" t="str">
            <v>Senior</v>
          </cell>
          <cell r="AE66">
            <v>4615000</v>
          </cell>
          <cell r="AF66">
            <v>0</v>
          </cell>
        </row>
        <row r="67">
          <cell r="A67" t="str">
            <v>Water &amp; Sewer</v>
          </cell>
          <cell r="C67">
            <v>47757</v>
          </cell>
          <cell r="D67">
            <v>1430000</v>
          </cell>
          <cell r="E67" t="str">
            <v>Variable</v>
          </cell>
          <cell r="J67" t="str">
            <v>Senior</v>
          </cell>
          <cell r="AE67">
            <v>1430000</v>
          </cell>
          <cell r="AF67">
            <v>0</v>
          </cell>
        </row>
        <row r="68">
          <cell r="A68" t="str">
            <v>Water &amp; Sewer</v>
          </cell>
          <cell r="C68">
            <v>48122</v>
          </cell>
          <cell r="D68">
            <v>1515000</v>
          </cell>
          <cell r="E68" t="str">
            <v>Variable</v>
          </cell>
          <cell r="J68" t="str">
            <v>Senior</v>
          </cell>
          <cell r="AE68">
            <v>1515000</v>
          </cell>
          <cell r="AF68">
            <v>0</v>
          </cell>
        </row>
        <row r="69">
          <cell r="A69" t="str">
            <v>Water &amp; Sewer</v>
          </cell>
          <cell r="C69">
            <v>48488</v>
          </cell>
          <cell r="D69">
            <v>1595000</v>
          </cell>
          <cell r="E69" t="str">
            <v>Variable</v>
          </cell>
          <cell r="J69" t="str">
            <v>Senior</v>
          </cell>
          <cell r="AE69">
            <v>1595000</v>
          </cell>
          <cell r="AF69">
            <v>0</v>
          </cell>
        </row>
        <row r="70">
          <cell r="A70" t="str">
            <v>Water &amp; Sewer</v>
          </cell>
          <cell r="C70">
            <v>48853</v>
          </cell>
          <cell r="D70">
            <v>2515000</v>
          </cell>
          <cell r="E70" t="str">
            <v>Variable</v>
          </cell>
          <cell r="J70" t="str">
            <v>Senior</v>
          </cell>
          <cell r="AE70">
            <v>2515000</v>
          </cell>
          <cell r="AF70">
            <v>0</v>
          </cell>
        </row>
        <row r="71">
          <cell r="A71" t="str">
            <v>Water &amp; Sewer</v>
          </cell>
          <cell r="C71">
            <v>49218</v>
          </cell>
          <cell r="D71">
            <v>2605000</v>
          </cell>
          <cell r="E71" t="str">
            <v>Variable</v>
          </cell>
          <cell r="J71" t="str">
            <v>Senior</v>
          </cell>
          <cell r="AE71">
            <v>2605000</v>
          </cell>
          <cell r="AF71">
            <v>0</v>
          </cell>
        </row>
        <row r="72">
          <cell r="A72" t="str">
            <v>Water &amp; Sewer</v>
          </cell>
          <cell r="C72">
            <v>49583</v>
          </cell>
          <cell r="D72">
            <v>5050000</v>
          </cell>
          <cell r="E72" t="str">
            <v>Variable</v>
          </cell>
          <cell r="J72" t="str">
            <v>Senior</v>
          </cell>
          <cell r="AE72">
            <v>5050000</v>
          </cell>
          <cell r="AF72">
            <v>0</v>
          </cell>
        </row>
        <row r="73">
          <cell r="A73" t="str">
            <v>Water &amp; Sewer</v>
          </cell>
          <cell r="C73">
            <v>49949</v>
          </cell>
          <cell r="D73">
            <v>5270000</v>
          </cell>
          <cell r="E73" t="str">
            <v>Variable</v>
          </cell>
          <cell r="J73" t="str">
            <v>Senior</v>
          </cell>
          <cell r="AE73">
            <v>5270000</v>
          </cell>
          <cell r="AF73">
            <v>0</v>
          </cell>
        </row>
        <row r="74">
          <cell r="A74" t="str">
            <v>Water &amp; Sewer</v>
          </cell>
          <cell r="C74">
            <v>50314</v>
          </cell>
          <cell r="D74">
            <v>5990000</v>
          </cell>
          <cell r="E74" t="str">
            <v>Variable</v>
          </cell>
          <cell r="J74" t="str">
            <v>Senior</v>
          </cell>
          <cell r="AE74">
            <v>5990000</v>
          </cell>
          <cell r="AF74">
            <v>0</v>
          </cell>
        </row>
        <row r="75">
          <cell r="A75" t="str">
            <v>Water &amp; Sewer</v>
          </cell>
          <cell r="C75">
            <v>50679</v>
          </cell>
          <cell r="D75">
            <v>9795000</v>
          </cell>
          <cell r="E75" t="str">
            <v>Variable</v>
          </cell>
          <cell r="J75" t="str">
            <v>Senior</v>
          </cell>
          <cell r="AE75">
            <v>9795000</v>
          </cell>
          <cell r="AF75">
            <v>0</v>
          </cell>
        </row>
        <row r="76">
          <cell r="A76" t="str">
            <v>Water &amp; Sewer</v>
          </cell>
          <cell r="C76">
            <v>51044</v>
          </cell>
          <cell r="D76">
            <v>10210000</v>
          </cell>
          <cell r="E76" t="str">
            <v>Variable</v>
          </cell>
          <cell r="J76" t="str">
            <v>Senior</v>
          </cell>
          <cell r="AE76">
            <v>10210000</v>
          </cell>
          <cell r="AF76">
            <v>0</v>
          </cell>
        </row>
        <row r="77">
          <cell r="A77" t="str">
            <v>Water &amp; Sewer</v>
          </cell>
          <cell r="C77">
            <v>51410</v>
          </cell>
          <cell r="D77">
            <v>10635000</v>
          </cell>
          <cell r="E77" t="str">
            <v>Variable</v>
          </cell>
          <cell r="J77" t="str">
            <v>Senior</v>
          </cell>
          <cell r="AE77">
            <v>10635000</v>
          </cell>
          <cell r="AF77">
            <v>0</v>
          </cell>
        </row>
        <row r="78">
          <cell r="A78" t="str">
            <v>Water &amp; Sewer</v>
          </cell>
          <cell r="C78">
            <v>51775</v>
          </cell>
          <cell r="D78">
            <v>11085000</v>
          </cell>
          <cell r="E78" t="str">
            <v>Variable</v>
          </cell>
          <cell r="J78" t="str">
            <v>Senior</v>
          </cell>
          <cell r="AE78">
            <v>11085000</v>
          </cell>
          <cell r="AF78">
            <v>0</v>
          </cell>
        </row>
        <row r="79">
          <cell r="A79" t="str">
            <v>Water &amp; Sewer</v>
          </cell>
          <cell r="C79">
            <v>43374</v>
          </cell>
          <cell r="D79">
            <v>9380000</v>
          </cell>
          <cell r="E79">
            <v>0.05</v>
          </cell>
          <cell r="J79" t="str">
            <v>Senior</v>
          </cell>
          <cell r="AE79">
            <v>9380000</v>
          </cell>
          <cell r="AF79">
            <v>0</v>
          </cell>
        </row>
        <row r="80">
          <cell r="A80" t="str">
            <v>Water &amp; Sewer</v>
          </cell>
          <cell r="C80">
            <v>43739</v>
          </cell>
          <cell r="D80">
            <v>8915000</v>
          </cell>
          <cell r="E80">
            <v>3.7499999999999999E-2</v>
          </cell>
          <cell r="J80" t="str">
            <v>Senior</v>
          </cell>
          <cell r="AE80">
            <v>8915000</v>
          </cell>
          <cell r="AF80">
            <v>0</v>
          </cell>
        </row>
        <row r="81">
          <cell r="A81" t="str">
            <v>Water &amp; Sewer</v>
          </cell>
          <cell r="C81">
            <v>46296</v>
          </cell>
          <cell r="D81">
            <v>2985000</v>
          </cell>
          <cell r="E81">
            <v>6.2100000000000002E-2</v>
          </cell>
          <cell r="J81" t="str">
            <v>Senior</v>
          </cell>
          <cell r="AE81">
            <v>2985000</v>
          </cell>
          <cell r="AF81">
            <v>0</v>
          </cell>
        </row>
        <row r="82">
          <cell r="A82" t="str">
            <v>Water &amp; Sewer</v>
          </cell>
          <cell r="C82">
            <v>46661</v>
          </cell>
          <cell r="D82">
            <v>3105000</v>
          </cell>
          <cell r="E82">
            <v>6.2100000000000002E-2</v>
          </cell>
          <cell r="J82" t="str">
            <v>Senior</v>
          </cell>
          <cell r="AE82">
            <v>3105000</v>
          </cell>
          <cell r="AF82">
            <v>0</v>
          </cell>
        </row>
        <row r="83">
          <cell r="A83" t="str">
            <v>Water &amp; Sewer</v>
          </cell>
          <cell r="C83">
            <v>47027</v>
          </cell>
          <cell r="D83">
            <v>3230000</v>
          </cell>
          <cell r="E83">
            <v>6.2100000000000002E-2</v>
          </cell>
          <cell r="J83" t="str">
            <v>Senior</v>
          </cell>
          <cell r="AE83">
            <v>3230000</v>
          </cell>
          <cell r="AF83">
            <v>0</v>
          </cell>
        </row>
        <row r="84">
          <cell r="A84" t="str">
            <v>Water &amp; Sewer</v>
          </cell>
          <cell r="C84">
            <v>47392</v>
          </cell>
          <cell r="D84">
            <v>3365000</v>
          </cell>
          <cell r="E84">
            <v>6.2100000000000002E-2</v>
          </cell>
          <cell r="J84" t="str">
            <v>Senior</v>
          </cell>
          <cell r="AE84">
            <v>3365000</v>
          </cell>
          <cell r="AF84">
            <v>0</v>
          </cell>
        </row>
        <row r="85">
          <cell r="A85" t="str">
            <v>Water &amp; Sewer</v>
          </cell>
          <cell r="C85">
            <v>47757</v>
          </cell>
          <cell r="D85">
            <v>3500000</v>
          </cell>
          <cell r="E85">
            <v>6.2100000000000002E-2</v>
          </cell>
          <cell r="J85" t="str">
            <v>Senior</v>
          </cell>
          <cell r="AE85">
            <v>3500000</v>
          </cell>
          <cell r="AF85">
            <v>0</v>
          </cell>
        </row>
        <row r="86">
          <cell r="A86" t="str">
            <v>Water &amp; Sewer</v>
          </cell>
          <cell r="C86">
            <v>48122</v>
          </cell>
          <cell r="D86">
            <v>3640000</v>
          </cell>
          <cell r="E86">
            <v>6.2100000000000002E-2</v>
          </cell>
          <cell r="J86" t="str">
            <v>Senior</v>
          </cell>
          <cell r="AE86">
            <v>3640000</v>
          </cell>
          <cell r="AF86">
            <v>0</v>
          </cell>
        </row>
        <row r="87">
          <cell r="A87" t="str">
            <v>Water &amp; Sewer</v>
          </cell>
          <cell r="C87">
            <v>48488</v>
          </cell>
          <cell r="D87">
            <v>3785000</v>
          </cell>
          <cell r="E87">
            <v>6.2100000000000002E-2</v>
          </cell>
          <cell r="J87" t="str">
            <v>Senior</v>
          </cell>
          <cell r="AE87">
            <v>3785000</v>
          </cell>
          <cell r="AF87">
            <v>0</v>
          </cell>
        </row>
        <row r="88">
          <cell r="A88" t="str">
            <v>Water &amp; Sewer</v>
          </cell>
          <cell r="C88">
            <v>48853</v>
          </cell>
          <cell r="D88">
            <v>3940000</v>
          </cell>
          <cell r="E88">
            <v>6.2100000000000002E-2</v>
          </cell>
          <cell r="J88" t="str">
            <v>Senior</v>
          </cell>
          <cell r="AE88">
            <v>3940000</v>
          </cell>
          <cell r="AF88">
            <v>0</v>
          </cell>
        </row>
        <row r="89">
          <cell r="A89" t="str">
            <v>Water &amp; Sewer</v>
          </cell>
          <cell r="C89">
            <v>49218</v>
          </cell>
          <cell r="D89">
            <v>4100000</v>
          </cell>
          <cell r="E89">
            <v>6.3100000000000003E-2</v>
          </cell>
          <cell r="J89" t="str">
            <v>Senior</v>
          </cell>
          <cell r="AE89">
            <v>4100000</v>
          </cell>
          <cell r="AF89">
            <v>0</v>
          </cell>
        </row>
        <row r="90">
          <cell r="A90" t="str">
            <v>Water &amp; Sewer</v>
          </cell>
          <cell r="C90">
            <v>49583</v>
          </cell>
          <cell r="D90">
            <v>4265000</v>
          </cell>
          <cell r="E90">
            <v>6.3100000000000003E-2</v>
          </cell>
          <cell r="J90" t="str">
            <v>Senior</v>
          </cell>
          <cell r="AE90">
            <v>4265000</v>
          </cell>
          <cell r="AF90">
            <v>0</v>
          </cell>
        </row>
        <row r="91">
          <cell r="A91" t="str">
            <v>Water &amp; Sewer</v>
          </cell>
          <cell r="C91">
            <v>49949</v>
          </cell>
          <cell r="D91">
            <v>4440000</v>
          </cell>
          <cell r="E91">
            <v>6.3100000000000003E-2</v>
          </cell>
          <cell r="J91" t="str">
            <v>Senior</v>
          </cell>
          <cell r="AE91">
            <v>4440000</v>
          </cell>
          <cell r="AF91">
            <v>0</v>
          </cell>
        </row>
        <row r="92">
          <cell r="A92" t="str">
            <v>Water &amp; Sewer</v>
          </cell>
          <cell r="C92">
            <v>50314</v>
          </cell>
          <cell r="D92">
            <v>4625000</v>
          </cell>
          <cell r="E92">
            <v>6.3100000000000003E-2</v>
          </cell>
          <cell r="J92" t="str">
            <v>Senior</v>
          </cell>
          <cell r="AE92">
            <v>4625000</v>
          </cell>
          <cell r="AF92">
            <v>0</v>
          </cell>
        </row>
        <row r="93">
          <cell r="A93" t="str">
            <v>Water &amp; Sewer</v>
          </cell>
          <cell r="C93">
            <v>50679</v>
          </cell>
          <cell r="D93">
            <v>4815000</v>
          </cell>
          <cell r="E93">
            <v>6.3100000000000003E-2</v>
          </cell>
          <cell r="J93" t="str">
            <v>Senior</v>
          </cell>
          <cell r="AE93">
            <v>4815000</v>
          </cell>
          <cell r="AF93">
            <v>0</v>
          </cell>
        </row>
        <row r="94">
          <cell r="A94" t="str">
            <v>Water &amp; Sewer</v>
          </cell>
          <cell r="C94">
            <v>51044</v>
          </cell>
          <cell r="D94">
            <v>5010000</v>
          </cell>
          <cell r="E94">
            <v>6.3100000000000003E-2</v>
          </cell>
          <cell r="J94" t="str">
            <v>Senior</v>
          </cell>
          <cell r="AE94">
            <v>5010000</v>
          </cell>
          <cell r="AF94">
            <v>0</v>
          </cell>
        </row>
        <row r="95">
          <cell r="A95" t="str">
            <v>Water &amp; Sewer</v>
          </cell>
          <cell r="C95">
            <v>51410</v>
          </cell>
          <cell r="D95">
            <v>5215000</v>
          </cell>
          <cell r="E95">
            <v>6.3100000000000003E-2</v>
          </cell>
          <cell r="J95" t="str">
            <v>Senior</v>
          </cell>
          <cell r="AE95">
            <v>5215000</v>
          </cell>
          <cell r="AF95">
            <v>0</v>
          </cell>
        </row>
        <row r="96">
          <cell r="A96" t="str">
            <v>Water &amp; Sewer</v>
          </cell>
          <cell r="C96">
            <v>51775</v>
          </cell>
          <cell r="D96">
            <v>5430000</v>
          </cell>
          <cell r="E96">
            <v>6.3100000000000003E-2</v>
          </cell>
          <cell r="J96" t="str">
            <v>Senior</v>
          </cell>
          <cell r="AE96">
            <v>5430000</v>
          </cell>
          <cell r="AF96">
            <v>0</v>
          </cell>
        </row>
        <row r="97">
          <cell r="A97" t="str">
            <v>Water &amp; Sewer</v>
          </cell>
          <cell r="C97">
            <v>52140</v>
          </cell>
          <cell r="D97">
            <v>5655000</v>
          </cell>
          <cell r="E97">
            <v>6.3100000000000003E-2</v>
          </cell>
          <cell r="J97" t="str">
            <v>Senior</v>
          </cell>
          <cell r="AE97">
            <v>5655000</v>
          </cell>
          <cell r="AF97">
            <v>0</v>
          </cell>
        </row>
        <row r="98">
          <cell r="A98" t="str">
            <v>Water &amp; Sewer</v>
          </cell>
          <cell r="C98">
            <v>52505</v>
          </cell>
          <cell r="D98">
            <v>5885000</v>
          </cell>
          <cell r="E98">
            <v>6.3100000000000003E-2</v>
          </cell>
          <cell r="J98" t="str">
            <v>Senior</v>
          </cell>
          <cell r="AE98">
            <v>5885000</v>
          </cell>
          <cell r="AF98">
            <v>0</v>
          </cell>
        </row>
        <row r="99">
          <cell r="A99" t="str">
            <v>Water &amp; Sewer</v>
          </cell>
          <cell r="C99">
            <v>52871</v>
          </cell>
          <cell r="D99">
            <v>6125000</v>
          </cell>
          <cell r="E99">
            <v>6.3100000000000003E-2</v>
          </cell>
          <cell r="J99" t="str">
            <v>Senior</v>
          </cell>
          <cell r="AE99">
            <v>6125000</v>
          </cell>
          <cell r="AF99">
            <v>0</v>
          </cell>
        </row>
        <row r="100">
          <cell r="A100" t="str">
            <v>Water &amp; Sewer</v>
          </cell>
          <cell r="C100">
            <v>43374</v>
          </cell>
          <cell r="D100">
            <v>1730000</v>
          </cell>
          <cell r="E100">
            <v>4.7E-2</v>
          </cell>
          <cell r="J100" t="str">
            <v>Senior</v>
          </cell>
          <cell r="AE100">
            <v>1730000</v>
          </cell>
          <cell r="AF100">
            <v>0</v>
          </cell>
        </row>
        <row r="101">
          <cell r="A101" t="str">
            <v>Water &amp; Sewer</v>
          </cell>
          <cell r="C101">
            <v>43739</v>
          </cell>
          <cell r="D101">
            <v>1730000</v>
          </cell>
          <cell r="E101">
            <v>5.1999999999999998E-2</v>
          </cell>
          <cell r="J101" t="str">
            <v>Senior</v>
          </cell>
          <cell r="AE101">
            <v>1730000</v>
          </cell>
          <cell r="AF101">
            <v>0</v>
          </cell>
        </row>
        <row r="102">
          <cell r="A102" t="str">
            <v>Water &amp; Sewer</v>
          </cell>
          <cell r="C102">
            <v>44105</v>
          </cell>
          <cell r="D102">
            <v>1730000</v>
          </cell>
          <cell r="E102">
            <v>5.2999999999999999E-2</v>
          </cell>
          <cell r="J102" t="str">
            <v>Senior</v>
          </cell>
          <cell r="AE102">
            <v>1730000</v>
          </cell>
          <cell r="AF102">
            <v>0</v>
          </cell>
        </row>
        <row r="103">
          <cell r="A103" t="str">
            <v>Water &amp; Sewer</v>
          </cell>
          <cell r="C103">
            <v>44470</v>
          </cell>
          <cell r="D103">
            <v>1730000</v>
          </cell>
          <cell r="E103">
            <v>5.3999999999999999E-2</v>
          </cell>
          <cell r="J103" t="str">
            <v>Senior</v>
          </cell>
          <cell r="AE103">
            <v>1730000</v>
          </cell>
          <cell r="AF103">
            <v>0</v>
          </cell>
        </row>
        <row r="104">
          <cell r="A104" t="str">
            <v>Water &amp; Sewer</v>
          </cell>
          <cell r="C104">
            <v>44835</v>
          </cell>
          <cell r="D104">
            <v>1730000</v>
          </cell>
          <cell r="E104">
            <v>5.5E-2</v>
          </cell>
          <cell r="J104" t="str">
            <v>Senior</v>
          </cell>
          <cell r="AE104">
            <v>1730000</v>
          </cell>
          <cell r="AF104">
            <v>0</v>
          </cell>
        </row>
        <row r="105">
          <cell r="A105" t="str">
            <v>Water &amp; Sewer</v>
          </cell>
          <cell r="C105">
            <v>45200</v>
          </cell>
          <cell r="D105">
            <v>1730000</v>
          </cell>
          <cell r="E105">
            <v>5.6000000000000001E-2</v>
          </cell>
          <cell r="J105" t="str">
            <v>Senior</v>
          </cell>
          <cell r="AE105">
            <v>1730000</v>
          </cell>
          <cell r="AF105">
            <v>0</v>
          </cell>
        </row>
        <row r="106">
          <cell r="A106" t="str">
            <v>Water &amp; Sewer</v>
          </cell>
          <cell r="C106">
            <v>45566</v>
          </cell>
          <cell r="D106">
            <v>1730000</v>
          </cell>
          <cell r="E106">
            <v>5.6500000000000002E-2</v>
          </cell>
          <cell r="J106" t="str">
            <v>Senior</v>
          </cell>
          <cell r="AE106">
            <v>1730000</v>
          </cell>
          <cell r="AF106">
            <v>0</v>
          </cell>
        </row>
        <row r="107">
          <cell r="A107" t="str">
            <v>Water &amp; Sewer</v>
          </cell>
          <cell r="C107">
            <v>45931</v>
          </cell>
          <cell r="D107">
            <v>1730000</v>
          </cell>
          <cell r="E107">
            <v>5.7000000000000002E-2</v>
          </cell>
          <cell r="J107" t="str">
            <v>Senior</v>
          </cell>
          <cell r="AE107">
            <v>1730000</v>
          </cell>
          <cell r="AF107">
            <v>0</v>
          </cell>
        </row>
        <row r="108">
          <cell r="A108" t="str">
            <v>Water &amp; Sewer</v>
          </cell>
          <cell r="C108">
            <v>44105</v>
          </cell>
          <cell r="D108">
            <v>3000000</v>
          </cell>
          <cell r="E108">
            <v>0.05</v>
          </cell>
          <cell r="J108" t="str">
            <v>Senior</v>
          </cell>
          <cell r="AE108">
            <v>3000000</v>
          </cell>
          <cell r="AF108">
            <v>0</v>
          </cell>
        </row>
        <row r="109">
          <cell r="A109" t="str">
            <v>Water &amp; Sewer</v>
          </cell>
          <cell r="C109">
            <v>43374</v>
          </cell>
          <cell r="D109">
            <v>3900000</v>
          </cell>
          <cell r="E109">
            <v>0.05</v>
          </cell>
          <cell r="J109" t="str">
            <v>Senior</v>
          </cell>
          <cell r="AE109">
            <v>3900000</v>
          </cell>
          <cell r="AF109">
            <v>0</v>
          </cell>
        </row>
        <row r="110">
          <cell r="A110" t="str">
            <v>Water &amp; Sewer</v>
          </cell>
          <cell r="C110">
            <v>43739</v>
          </cell>
          <cell r="D110">
            <v>5015000</v>
          </cell>
          <cell r="E110">
            <v>0.05</v>
          </cell>
          <cell r="J110" t="str">
            <v>Senior</v>
          </cell>
          <cell r="AE110">
            <v>5015000</v>
          </cell>
          <cell r="AF110">
            <v>0</v>
          </cell>
        </row>
        <row r="111">
          <cell r="A111" t="str">
            <v>Water &amp; Sewer</v>
          </cell>
          <cell r="C111">
            <v>44105</v>
          </cell>
          <cell r="D111">
            <v>5615000</v>
          </cell>
          <cell r="E111">
            <v>0.05</v>
          </cell>
          <cell r="J111" t="str">
            <v>Senior</v>
          </cell>
          <cell r="AE111">
            <v>5615000</v>
          </cell>
          <cell r="AF111">
            <v>0</v>
          </cell>
        </row>
        <row r="112">
          <cell r="A112" t="str">
            <v>Water &amp; Sewer</v>
          </cell>
          <cell r="C112">
            <v>44470</v>
          </cell>
          <cell r="D112">
            <v>4330000</v>
          </cell>
          <cell r="E112">
            <v>0.05</v>
          </cell>
          <cell r="J112" t="str">
            <v>Senior</v>
          </cell>
          <cell r="AE112">
            <v>4330000</v>
          </cell>
          <cell r="AF112">
            <v>0</v>
          </cell>
        </row>
        <row r="113">
          <cell r="A113" t="str">
            <v>Water &amp; Sewer</v>
          </cell>
          <cell r="C113">
            <v>44835</v>
          </cell>
          <cell r="D113">
            <v>790000</v>
          </cell>
          <cell r="E113">
            <v>0.04</v>
          </cell>
          <cell r="J113" t="str">
            <v>Senior</v>
          </cell>
          <cell r="AE113">
            <v>790000</v>
          </cell>
          <cell r="AF113">
            <v>0</v>
          </cell>
        </row>
        <row r="114">
          <cell r="A114" t="str">
            <v>Water &amp; Sewer</v>
          </cell>
          <cell r="C114">
            <v>44835</v>
          </cell>
          <cell r="D114">
            <v>3765000</v>
          </cell>
          <cell r="E114">
            <v>0.05</v>
          </cell>
          <cell r="J114" t="str">
            <v>Senior</v>
          </cell>
          <cell r="AE114">
            <v>3765000</v>
          </cell>
          <cell r="AF114">
            <v>0</v>
          </cell>
        </row>
        <row r="115">
          <cell r="A115" t="str">
            <v>Water &amp; Sewer</v>
          </cell>
          <cell r="C115">
            <v>45200</v>
          </cell>
          <cell r="D115">
            <v>1110000</v>
          </cell>
          <cell r="E115">
            <v>0.05</v>
          </cell>
          <cell r="J115" t="str">
            <v>Senior</v>
          </cell>
          <cell r="AE115">
            <v>1110000</v>
          </cell>
          <cell r="AF115">
            <v>0</v>
          </cell>
        </row>
        <row r="116">
          <cell r="A116" t="str">
            <v>Water &amp; Sewer</v>
          </cell>
          <cell r="C116">
            <v>45566</v>
          </cell>
          <cell r="D116">
            <v>1165000</v>
          </cell>
          <cell r="E116">
            <v>0.05</v>
          </cell>
          <cell r="J116" t="str">
            <v>Senior</v>
          </cell>
          <cell r="AE116">
            <v>1165000</v>
          </cell>
          <cell r="AF116">
            <v>0</v>
          </cell>
        </row>
        <row r="117">
          <cell r="A117" t="str">
            <v>Water &amp; Sewer</v>
          </cell>
          <cell r="C117">
            <v>46296</v>
          </cell>
          <cell r="D117">
            <v>3190000</v>
          </cell>
          <cell r="E117">
            <v>0.04</v>
          </cell>
          <cell r="J117" t="str">
            <v>Senior</v>
          </cell>
          <cell r="AE117">
            <v>3190000</v>
          </cell>
          <cell r="AF117">
            <v>0</v>
          </cell>
        </row>
        <row r="118">
          <cell r="A118" t="str">
            <v>Water &amp; Sewer</v>
          </cell>
          <cell r="C118">
            <v>46661</v>
          </cell>
          <cell r="D118">
            <v>330000</v>
          </cell>
          <cell r="E118">
            <v>0.04</v>
          </cell>
          <cell r="J118" t="str">
            <v>Senior</v>
          </cell>
          <cell r="AE118">
            <v>330000</v>
          </cell>
          <cell r="AF118">
            <v>0</v>
          </cell>
        </row>
        <row r="119">
          <cell r="A119" t="str">
            <v>Water &amp; Sewer</v>
          </cell>
          <cell r="C119">
            <v>49583</v>
          </cell>
          <cell r="D119">
            <v>2410000</v>
          </cell>
          <cell r="E119">
            <v>0.05</v>
          </cell>
          <cell r="J119" t="str">
            <v>Senior</v>
          </cell>
          <cell r="AE119">
            <v>2410000</v>
          </cell>
          <cell r="AF119">
            <v>0</v>
          </cell>
        </row>
        <row r="120">
          <cell r="A120" t="str">
            <v>Water &amp; Sewer</v>
          </cell>
          <cell r="C120">
            <v>49949</v>
          </cell>
          <cell r="D120">
            <v>2530000</v>
          </cell>
          <cell r="E120">
            <v>0.05</v>
          </cell>
          <cell r="J120" t="str">
            <v>Senior</v>
          </cell>
          <cell r="AE120">
            <v>2530000</v>
          </cell>
          <cell r="AF120">
            <v>0</v>
          </cell>
        </row>
        <row r="121">
          <cell r="A121" t="str">
            <v>Water &amp; Sewer</v>
          </cell>
          <cell r="C121">
            <v>50314</v>
          </cell>
          <cell r="D121">
            <v>2660000</v>
          </cell>
          <cell r="E121">
            <v>0.05</v>
          </cell>
          <cell r="J121" t="str">
            <v>Senior</v>
          </cell>
          <cell r="AE121">
            <v>2660000</v>
          </cell>
          <cell r="AF121">
            <v>0</v>
          </cell>
        </row>
        <row r="122">
          <cell r="A122" t="str">
            <v>Water &amp; Sewer</v>
          </cell>
          <cell r="C122">
            <v>50679</v>
          </cell>
          <cell r="D122">
            <v>2790000</v>
          </cell>
          <cell r="E122">
            <v>0.05</v>
          </cell>
          <cell r="J122" t="str">
            <v>Senior</v>
          </cell>
          <cell r="AE122">
            <v>2790000</v>
          </cell>
          <cell r="AF122">
            <v>0</v>
          </cell>
        </row>
        <row r="123">
          <cell r="A123" t="str">
            <v>Water &amp; Sewer</v>
          </cell>
          <cell r="C123">
            <v>51044</v>
          </cell>
          <cell r="D123">
            <v>2925000</v>
          </cell>
          <cell r="E123">
            <v>0.05</v>
          </cell>
          <cell r="J123" t="str">
            <v>Senior</v>
          </cell>
          <cell r="AE123">
            <v>2925000</v>
          </cell>
          <cell r="AF123">
            <v>0</v>
          </cell>
        </row>
        <row r="124">
          <cell r="A124" t="str">
            <v>Water &amp; Sewer</v>
          </cell>
          <cell r="C124">
            <v>43374</v>
          </cell>
          <cell r="D124">
            <v>2655000</v>
          </cell>
          <cell r="E124">
            <v>0.05</v>
          </cell>
          <cell r="J124" t="str">
            <v>Junior</v>
          </cell>
          <cell r="AE124">
            <v>2655000</v>
          </cell>
          <cell r="AF124">
            <v>0</v>
          </cell>
        </row>
        <row r="125">
          <cell r="A125" t="str">
            <v>Water &amp; Sewer</v>
          </cell>
          <cell r="C125">
            <v>43739</v>
          </cell>
          <cell r="D125">
            <v>2790000</v>
          </cell>
          <cell r="E125">
            <v>0.05</v>
          </cell>
          <cell r="J125" t="str">
            <v>Junior</v>
          </cell>
          <cell r="AE125">
            <v>2790000</v>
          </cell>
          <cell r="AF125">
            <v>0</v>
          </cell>
        </row>
        <row r="126">
          <cell r="A126" t="str">
            <v>Water &amp; Sewer</v>
          </cell>
          <cell r="C126">
            <v>44105</v>
          </cell>
          <cell r="D126">
            <v>1640000</v>
          </cell>
          <cell r="E126">
            <v>0.05</v>
          </cell>
          <cell r="J126" t="str">
            <v>Junior</v>
          </cell>
          <cell r="AE126">
            <v>1640000</v>
          </cell>
          <cell r="AF126">
            <v>0</v>
          </cell>
        </row>
        <row r="127">
          <cell r="A127" t="str">
            <v>Water &amp; Sewer</v>
          </cell>
          <cell r="C127">
            <v>44470</v>
          </cell>
          <cell r="D127">
            <v>580000</v>
          </cell>
          <cell r="E127">
            <v>0.05</v>
          </cell>
          <cell r="J127" t="str">
            <v>Junior</v>
          </cell>
          <cell r="AE127">
            <v>580000</v>
          </cell>
          <cell r="AF127">
            <v>0</v>
          </cell>
        </row>
        <row r="128">
          <cell r="A128" t="str">
            <v>Water &amp; Sewer</v>
          </cell>
          <cell r="C128">
            <v>44835</v>
          </cell>
          <cell r="D128">
            <v>610000</v>
          </cell>
          <cell r="E128">
            <v>0.05</v>
          </cell>
          <cell r="J128" t="str">
            <v>Junior</v>
          </cell>
          <cell r="AE128">
            <v>610000</v>
          </cell>
          <cell r="AF128">
            <v>0</v>
          </cell>
        </row>
        <row r="129">
          <cell r="A129" t="str">
            <v>Water &amp; Sewer</v>
          </cell>
          <cell r="C129">
            <v>44470</v>
          </cell>
          <cell r="D129">
            <v>1200000</v>
          </cell>
          <cell r="E129">
            <v>0.04</v>
          </cell>
          <cell r="J129" t="str">
            <v>Senior</v>
          </cell>
          <cell r="AE129">
            <v>1200000</v>
          </cell>
          <cell r="AF129">
            <v>0</v>
          </cell>
        </row>
        <row r="130">
          <cell r="A130" t="str">
            <v>Water &amp; Sewer</v>
          </cell>
          <cell r="C130">
            <v>44470</v>
          </cell>
          <cell r="D130">
            <v>915000</v>
          </cell>
          <cell r="E130">
            <v>0.05</v>
          </cell>
          <cell r="J130" t="str">
            <v>Senior</v>
          </cell>
          <cell r="AE130">
            <v>915000</v>
          </cell>
          <cell r="AF130">
            <v>0</v>
          </cell>
        </row>
        <row r="131">
          <cell r="A131" t="str">
            <v>Water &amp; Sewer</v>
          </cell>
          <cell r="C131">
            <v>44835</v>
          </cell>
          <cell r="D131">
            <v>180000</v>
          </cell>
          <cell r="E131">
            <v>0.04</v>
          </cell>
          <cell r="J131" t="str">
            <v>Senior</v>
          </cell>
          <cell r="AE131">
            <v>180000</v>
          </cell>
          <cell r="AF131">
            <v>0</v>
          </cell>
        </row>
        <row r="132">
          <cell r="A132" t="str">
            <v>Water &amp; Sewer</v>
          </cell>
          <cell r="C132">
            <v>44835</v>
          </cell>
          <cell r="D132">
            <v>1000000</v>
          </cell>
          <cell r="E132">
            <v>0.05</v>
          </cell>
          <cell r="J132" t="str">
            <v>Senior</v>
          </cell>
          <cell r="AE132">
            <v>1000000</v>
          </cell>
          <cell r="AF132">
            <v>0</v>
          </cell>
        </row>
        <row r="133">
          <cell r="A133" t="str">
            <v>Water &amp; Sewer</v>
          </cell>
          <cell r="C133">
            <v>45200</v>
          </cell>
          <cell r="D133">
            <v>1235000</v>
          </cell>
          <cell r="E133">
            <v>0.05</v>
          </cell>
          <cell r="J133" t="str">
            <v>Senior</v>
          </cell>
          <cell r="AE133">
            <v>1235000</v>
          </cell>
          <cell r="AF133">
            <v>0</v>
          </cell>
        </row>
        <row r="134">
          <cell r="A134" t="str">
            <v>Water &amp; Sewer</v>
          </cell>
          <cell r="C134">
            <v>45931</v>
          </cell>
          <cell r="D134">
            <v>675000</v>
          </cell>
          <cell r="E134">
            <v>0.05</v>
          </cell>
          <cell r="J134" t="str">
            <v>Senior</v>
          </cell>
          <cell r="AE134">
            <v>675000</v>
          </cell>
          <cell r="AF134">
            <v>0</v>
          </cell>
        </row>
        <row r="135">
          <cell r="A135" t="str">
            <v>Water &amp; Sewer</v>
          </cell>
          <cell r="C135">
            <v>46661</v>
          </cell>
          <cell r="D135">
            <v>75000</v>
          </cell>
          <cell r="E135">
            <v>0.04</v>
          </cell>
          <cell r="J135" t="str">
            <v>Senior</v>
          </cell>
          <cell r="AE135">
            <v>75000</v>
          </cell>
          <cell r="AF135">
            <v>0</v>
          </cell>
        </row>
        <row r="136">
          <cell r="A136" t="str">
            <v>Water &amp; Sewer</v>
          </cell>
          <cell r="C136">
            <v>46661</v>
          </cell>
          <cell r="D136">
            <v>690000</v>
          </cell>
          <cell r="E136">
            <v>0.05</v>
          </cell>
          <cell r="J136" t="str">
            <v>Senior</v>
          </cell>
          <cell r="AE136">
            <v>690000</v>
          </cell>
          <cell r="AF136">
            <v>0</v>
          </cell>
        </row>
        <row r="137">
          <cell r="A137" t="str">
            <v>Water &amp; Sewer</v>
          </cell>
          <cell r="C137">
            <v>47027</v>
          </cell>
          <cell r="D137">
            <v>65000</v>
          </cell>
          <cell r="E137">
            <v>0.04</v>
          </cell>
          <cell r="J137" t="str">
            <v>Senior</v>
          </cell>
          <cell r="AE137">
            <v>65000</v>
          </cell>
          <cell r="AF137">
            <v>0</v>
          </cell>
        </row>
        <row r="138">
          <cell r="A138" t="str">
            <v>Water &amp; Sewer</v>
          </cell>
          <cell r="C138">
            <v>47027</v>
          </cell>
          <cell r="D138">
            <v>970000</v>
          </cell>
          <cell r="E138">
            <v>0.05</v>
          </cell>
          <cell r="J138" t="str">
            <v>Senior</v>
          </cell>
          <cell r="AE138">
            <v>970000</v>
          </cell>
          <cell r="AF138">
            <v>0</v>
          </cell>
        </row>
        <row r="139">
          <cell r="A139" t="str">
            <v>Water &amp; Sewer</v>
          </cell>
          <cell r="C139">
            <v>47392</v>
          </cell>
          <cell r="D139">
            <v>115000</v>
          </cell>
          <cell r="E139">
            <v>4.1250000000000002E-2</v>
          </cell>
          <cell r="J139" t="str">
            <v>Senior</v>
          </cell>
          <cell r="AE139">
            <v>115000</v>
          </cell>
          <cell r="AF139">
            <v>0</v>
          </cell>
        </row>
        <row r="140">
          <cell r="A140" t="str">
            <v>Water &amp; Sewer</v>
          </cell>
          <cell r="C140">
            <v>47392</v>
          </cell>
          <cell r="D140">
            <v>955000</v>
          </cell>
          <cell r="E140">
            <v>0.05</v>
          </cell>
          <cell r="J140" t="str">
            <v>Senior</v>
          </cell>
          <cell r="AE140">
            <v>955000</v>
          </cell>
          <cell r="AF140">
            <v>0</v>
          </cell>
        </row>
        <row r="141">
          <cell r="A141" t="str">
            <v>Water &amp; Sewer</v>
          </cell>
          <cell r="C141">
            <v>47757</v>
          </cell>
          <cell r="D141">
            <v>155000</v>
          </cell>
          <cell r="E141">
            <v>4.2000000000000003E-2</v>
          </cell>
          <cell r="J141" t="str">
            <v>Senior</v>
          </cell>
          <cell r="AE141">
            <v>155000</v>
          </cell>
          <cell r="AF141">
            <v>0</v>
          </cell>
        </row>
        <row r="142">
          <cell r="A142" t="str">
            <v>Water &amp; Sewer</v>
          </cell>
          <cell r="C142">
            <v>47757</v>
          </cell>
          <cell r="D142">
            <v>740000</v>
          </cell>
          <cell r="E142">
            <v>0.05</v>
          </cell>
          <cell r="J142" t="str">
            <v>Senior</v>
          </cell>
          <cell r="AE142">
            <v>740000</v>
          </cell>
          <cell r="AF142">
            <v>0</v>
          </cell>
        </row>
        <row r="143">
          <cell r="A143" t="str">
            <v>Water &amp; Sewer</v>
          </cell>
          <cell r="C143">
            <v>50314</v>
          </cell>
          <cell r="D143">
            <v>920000</v>
          </cell>
          <cell r="E143">
            <v>4.4999999999999998E-2</v>
          </cell>
          <cell r="J143" t="str">
            <v>Senior</v>
          </cell>
          <cell r="AE143">
            <v>920000</v>
          </cell>
          <cell r="AF143">
            <v>0</v>
          </cell>
        </row>
        <row r="144">
          <cell r="A144" t="str">
            <v>Water &amp; Sewer</v>
          </cell>
          <cell r="C144">
            <v>50679</v>
          </cell>
          <cell r="D144">
            <v>965000</v>
          </cell>
          <cell r="E144">
            <v>4.4999999999999998E-2</v>
          </cell>
          <cell r="J144" t="str">
            <v>Senior</v>
          </cell>
          <cell r="AE144">
            <v>965000</v>
          </cell>
          <cell r="AF144">
            <v>0</v>
          </cell>
        </row>
        <row r="145">
          <cell r="A145" t="str">
            <v>Water &amp; Sewer</v>
          </cell>
          <cell r="C145">
            <v>51044</v>
          </cell>
          <cell r="D145">
            <v>1010000</v>
          </cell>
          <cell r="E145">
            <v>4.4999999999999998E-2</v>
          </cell>
          <cell r="J145" t="str">
            <v>Senior</v>
          </cell>
          <cell r="AE145">
            <v>1010000</v>
          </cell>
          <cell r="AF145">
            <v>0</v>
          </cell>
        </row>
        <row r="146">
          <cell r="A146" t="str">
            <v>Water &amp; Sewer</v>
          </cell>
          <cell r="C146">
            <v>43374</v>
          </cell>
          <cell r="D146">
            <v>2180000</v>
          </cell>
          <cell r="E146">
            <v>3.7499999999999999E-2</v>
          </cell>
          <cell r="J146" t="str">
            <v>Senior</v>
          </cell>
          <cell r="AE146">
            <v>2180000</v>
          </cell>
          <cell r="AF146">
            <v>0</v>
          </cell>
        </row>
        <row r="147">
          <cell r="A147" t="str">
            <v>Water &amp; Sewer</v>
          </cell>
          <cell r="C147">
            <v>43739</v>
          </cell>
          <cell r="D147">
            <v>2395000</v>
          </cell>
          <cell r="E147">
            <v>3.9E-2</v>
          </cell>
          <cell r="J147" t="str">
            <v>Senior</v>
          </cell>
          <cell r="AE147">
            <v>2395000</v>
          </cell>
          <cell r="AF147">
            <v>0</v>
          </cell>
        </row>
        <row r="148">
          <cell r="A148" t="str">
            <v>Water &amp; Sewer</v>
          </cell>
          <cell r="C148">
            <v>44105</v>
          </cell>
          <cell r="D148">
            <v>1035000</v>
          </cell>
          <cell r="E148">
            <v>0.04</v>
          </cell>
          <cell r="J148" t="str">
            <v>Senior</v>
          </cell>
          <cell r="AE148">
            <v>1035000</v>
          </cell>
          <cell r="AF148">
            <v>0</v>
          </cell>
        </row>
        <row r="149">
          <cell r="A149" t="str">
            <v>Water &amp; Sewer</v>
          </cell>
          <cell r="C149">
            <v>44470</v>
          </cell>
          <cell r="D149">
            <v>330000</v>
          </cell>
          <cell r="E149">
            <v>4.1500000000000002E-2</v>
          </cell>
          <cell r="J149" t="str">
            <v>Senior</v>
          </cell>
          <cell r="AE149">
            <v>330000</v>
          </cell>
          <cell r="AF149">
            <v>0</v>
          </cell>
        </row>
        <row r="150">
          <cell r="A150" t="str">
            <v>Water &amp; Sewer</v>
          </cell>
          <cell r="C150">
            <v>44835</v>
          </cell>
          <cell r="D150">
            <v>490000</v>
          </cell>
          <cell r="E150">
            <v>4.2999999999999997E-2</v>
          </cell>
          <cell r="J150" t="str">
            <v>Senior</v>
          </cell>
          <cell r="AE150">
            <v>490000</v>
          </cell>
          <cell r="AF150">
            <v>0</v>
          </cell>
        </row>
        <row r="151">
          <cell r="A151" t="str">
            <v>Water &amp; Sewer</v>
          </cell>
          <cell r="C151">
            <v>45200</v>
          </cell>
          <cell r="D151">
            <v>250000</v>
          </cell>
          <cell r="E151">
            <v>4.5499999999999999E-2</v>
          </cell>
          <cell r="J151" t="str">
            <v>Senior</v>
          </cell>
          <cell r="AE151">
            <v>250000</v>
          </cell>
          <cell r="AF151">
            <v>0</v>
          </cell>
        </row>
        <row r="152">
          <cell r="A152" t="str">
            <v>Water &amp; Sewer</v>
          </cell>
          <cell r="C152">
            <v>45566</v>
          </cell>
          <cell r="D152">
            <v>500000</v>
          </cell>
          <cell r="E152">
            <v>4.7E-2</v>
          </cell>
          <cell r="J152" t="str">
            <v>Senior</v>
          </cell>
          <cell r="AE152">
            <v>500000</v>
          </cell>
          <cell r="AF152">
            <v>0</v>
          </cell>
        </row>
        <row r="153">
          <cell r="A153" t="str">
            <v>Water &amp; Sewer</v>
          </cell>
          <cell r="C153">
            <v>45931</v>
          </cell>
          <cell r="D153">
            <v>1385000</v>
          </cell>
          <cell r="E153">
            <v>0.05</v>
          </cell>
          <cell r="J153" t="str">
            <v>Senior</v>
          </cell>
          <cell r="AE153">
            <v>1385000</v>
          </cell>
          <cell r="AF153">
            <v>0</v>
          </cell>
        </row>
        <row r="154">
          <cell r="A154" t="str">
            <v>Water &amp; Sewer</v>
          </cell>
          <cell r="C154">
            <v>46296</v>
          </cell>
          <cell r="D154">
            <v>2975000</v>
          </cell>
          <cell r="E154">
            <v>5.287E-2</v>
          </cell>
          <cell r="J154" t="str">
            <v>Senior</v>
          </cell>
          <cell r="AE154">
            <v>2975000</v>
          </cell>
          <cell r="AF154">
            <v>0</v>
          </cell>
        </row>
        <row r="155">
          <cell r="A155" t="str">
            <v>Water &amp; Sewer</v>
          </cell>
          <cell r="C155">
            <v>46661</v>
          </cell>
          <cell r="D155">
            <v>3070000</v>
          </cell>
          <cell r="E155">
            <v>5.4870000000000002E-2</v>
          </cell>
          <cell r="J155" t="str">
            <v>Senior</v>
          </cell>
          <cell r="AE155">
            <v>3070000</v>
          </cell>
          <cell r="AF155">
            <v>0</v>
          </cell>
        </row>
        <row r="156">
          <cell r="A156" t="str">
            <v>Water &amp; Sewer</v>
          </cell>
          <cell r="C156">
            <v>47027</v>
          </cell>
          <cell r="D156">
            <v>1675000</v>
          </cell>
          <cell r="E156">
            <v>5.6370000000000003E-2</v>
          </cell>
          <cell r="J156" t="str">
            <v>Senior</v>
          </cell>
          <cell r="AE156">
            <v>1675000</v>
          </cell>
          <cell r="AF156">
            <v>0</v>
          </cell>
        </row>
        <row r="157">
          <cell r="A157" t="str">
            <v>Water &amp; Sewer</v>
          </cell>
          <cell r="C157">
            <v>47392</v>
          </cell>
          <cell r="D157">
            <v>1785000</v>
          </cell>
          <cell r="E157">
            <v>5.6370000000000003E-2</v>
          </cell>
          <cell r="J157" t="str">
            <v>Senior</v>
          </cell>
          <cell r="AE157">
            <v>1785000</v>
          </cell>
          <cell r="AF157">
            <v>0</v>
          </cell>
        </row>
        <row r="158">
          <cell r="A158" t="str">
            <v>Water &amp; Sewer</v>
          </cell>
          <cell r="C158">
            <v>47757</v>
          </cell>
          <cell r="D158">
            <v>1900000</v>
          </cell>
          <cell r="E158">
            <v>5.6370000000000003E-2</v>
          </cell>
          <cell r="J158" t="str">
            <v>Senior</v>
          </cell>
          <cell r="AE158">
            <v>1900000</v>
          </cell>
          <cell r="AF158">
            <v>0</v>
          </cell>
        </row>
        <row r="159">
          <cell r="A159" t="str">
            <v>Water &amp; Sewer</v>
          </cell>
          <cell r="C159">
            <v>48122</v>
          </cell>
          <cell r="D159">
            <v>1720000</v>
          </cell>
          <cell r="E159">
            <v>5.8869999999999999E-2</v>
          </cell>
          <cell r="J159" t="str">
            <v>Senior</v>
          </cell>
          <cell r="AE159">
            <v>1720000</v>
          </cell>
          <cell r="AF159">
            <v>0</v>
          </cell>
        </row>
        <row r="160">
          <cell r="A160" t="str">
            <v>Water &amp; Sewer</v>
          </cell>
          <cell r="C160">
            <v>48488</v>
          </cell>
          <cell r="D160">
            <v>1855000</v>
          </cell>
          <cell r="E160">
            <v>5.8869999999999999E-2</v>
          </cell>
          <cell r="J160" t="str">
            <v>Senior</v>
          </cell>
          <cell r="AE160">
            <v>1855000</v>
          </cell>
          <cell r="AF160">
            <v>0</v>
          </cell>
        </row>
        <row r="161">
          <cell r="A161" t="str">
            <v>Water &amp; Sewer</v>
          </cell>
          <cell r="C161">
            <v>48853</v>
          </cell>
          <cell r="D161">
            <v>1995000</v>
          </cell>
          <cell r="E161">
            <v>5.8869999999999999E-2</v>
          </cell>
          <cell r="J161" t="str">
            <v>Senior</v>
          </cell>
          <cell r="AE161">
            <v>1995000</v>
          </cell>
          <cell r="AF161">
            <v>0</v>
          </cell>
        </row>
        <row r="162">
          <cell r="A162" t="str">
            <v>Water &amp; Sewer</v>
          </cell>
          <cell r="C162">
            <v>49218</v>
          </cell>
          <cell r="D162">
            <v>2145000</v>
          </cell>
          <cell r="E162">
            <v>5.8869999999999999E-2</v>
          </cell>
          <cell r="J162" t="str">
            <v>Senior</v>
          </cell>
          <cell r="AE162">
            <v>2145000</v>
          </cell>
          <cell r="AF162">
            <v>0</v>
          </cell>
        </row>
        <row r="163">
          <cell r="A163" t="str">
            <v>Water &amp; Sewer</v>
          </cell>
          <cell r="C163">
            <v>49583</v>
          </cell>
          <cell r="D163">
            <v>2300000</v>
          </cell>
          <cell r="E163">
            <v>5.8869999999999999E-2</v>
          </cell>
          <cell r="J163" t="str">
            <v>Senior</v>
          </cell>
          <cell r="AE163">
            <v>2300000</v>
          </cell>
          <cell r="AF163">
            <v>0</v>
          </cell>
        </row>
        <row r="164">
          <cell r="A164" t="str">
            <v>Water &amp; Sewer</v>
          </cell>
          <cell r="C164">
            <v>49949</v>
          </cell>
          <cell r="D164">
            <v>2470000</v>
          </cell>
          <cell r="E164">
            <v>5.8869999999999999E-2</v>
          </cell>
          <cell r="J164" t="str">
            <v>Senior</v>
          </cell>
          <cell r="AE164">
            <v>2470000</v>
          </cell>
          <cell r="AF164">
            <v>0</v>
          </cell>
        </row>
        <row r="165">
          <cell r="A165" t="str">
            <v>Water &amp; Sewer</v>
          </cell>
          <cell r="C165">
            <v>50314</v>
          </cell>
          <cell r="D165">
            <v>2650000</v>
          </cell>
          <cell r="E165">
            <v>5.8869999999999999E-2</v>
          </cell>
          <cell r="J165" t="str">
            <v>Senior</v>
          </cell>
          <cell r="AE165">
            <v>2650000</v>
          </cell>
          <cell r="AF165">
            <v>0</v>
          </cell>
        </row>
        <row r="166">
          <cell r="A166" t="str">
            <v>Water &amp; Sewer</v>
          </cell>
          <cell r="C166">
            <v>50679</v>
          </cell>
          <cell r="D166">
            <v>2850000</v>
          </cell>
          <cell r="E166">
            <v>5.8869999999999999E-2</v>
          </cell>
          <cell r="J166" t="str">
            <v>Senior</v>
          </cell>
          <cell r="AE166">
            <v>2850000</v>
          </cell>
          <cell r="AF166">
            <v>0</v>
          </cell>
        </row>
        <row r="167">
          <cell r="A167" t="str">
            <v>Water &amp; Sewer</v>
          </cell>
          <cell r="C167">
            <v>51044</v>
          </cell>
          <cell r="D167">
            <v>3050000</v>
          </cell>
          <cell r="E167">
            <v>5.8869999999999999E-2</v>
          </cell>
          <cell r="J167" t="str">
            <v>Senior</v>
          </cell>
          <cell r="AE167">
            <v>3050000</v>
          </cell>
          <cell r="AF167">
            <v>0</v>
          </cell>
        </row>
        <row r="168">
          <cell r="A168" t="str">
            <v>Water &amp; Sewer</v>
          </cell>
          <cell r="C168">
            <v>51410</v>
          </cell>
          <cell r="D168">
            <v>3270000</v>
          </cell>
          <cell r="E168">
            <v>5.8869999999999999E-2</v>
          </cell>
          <cell r="J168" t="str">
            <v>Senior</v>
          </cell>
          <cell r="AE168">
            <v>3270000</v>
          </cell>
          <cell r="AF168">
            <v>0</v>
          </cell>
        </row>
        <row r="169">
          <cell r="A169" t="str">
            <v>Water &amp; Sewer</v>
          </cell>
          <cell r="C169">
            <v>44105</v>
          </cell>
          <cell r="D169">
            <v>1195000</v>
          </cell>
          <cell r="E169">
            <v>0.03</v>
          </cell>
          <cell r="J169" t="str">
            <v>Junior</v>
          </cell>
          <cell r="AE169">
            <v>1195000</v>
          </cell>
          <cell r="AF169">
            <v>0</v>
          </cell>
        </row>
        <row r="170">
          <cell r="A170" t="str">
            <v>Water &amp; Sewer</v>
          </cell>
          <cell r="C170">
            <v>45200</v>
          </cell>
          <cell r="D170">
            <v>490000</v>
          </cell>
          <cell r="E170">
            <v>0.05</v>
          </cell>
          <cell r="J170" t="str">
            <v>Junior</v>
          </cell>
          <cell r="AE170">
            <v>490000</v>
          </cell>
          <cell r="AF170">
            <v>0</v>
          </cell>
        </row>
        <row r="171">
          <cell r="A171" t="str">
            <v>Water &amp; Sewer</v>
          </cell>
          <cell r="C171">
            <v>45566</v>
          </cell>
          <cell r="D171">
            <v>780000</v>
          </cell>
          <cell r="E171">
            <v>0.05</v>
          </cell>
          <cell r="J171" t="str">
            <v>Junior</v>
          </cell>
          <cell r="AE171">
            <v>780000</v>
          </cell>
          <cell r="AF171">
            <v>0</v>
          </cell>
        </row>
        <row r="172">
          <cell r="A172" t="str">
            <v>Water &amp; Sewer</v>
          </cell>
          <cell r="C172">
            <v>45931</v>
          </cell>
          <cell r="D172">
            <v>300000</v>
          </cell>
          <cell r="E172">
            <v>0.04</v>
          </cell>
          <cell r="J172" t="str">
            <v>Junior</v>
          </cell>
          <cell r="AE172">
            <v>300000</v>
          </cell>
          <cell r="AF172">
            <v>0</v>
          </cell>
        </row>
        <row r="173">
          <cell r="A173" t="str">
            <v>Water &amp; Sewer</v>
          </cell>
          <cell r="C173">
            <v>45931</v>
          </cell>
          <cell r="D173">
            <v>490000</v>
          </cell>
          <cell r="E173">
            <v>0.05</v>
          </cell>
          <cell r="J173" t="str">
            <v>Junior</v>
          </cell>
          <cell r="AE173">
            <v>490000</v>
          </cell>
          <cell r="AF173">
            <v>0</v>
          </cell>
        </row>
        <row r="174">
          <cell r="A174" t="str">
            <v>Water &amp; Sewer</v>
          </cell>
          <cell r="C174">
            <v>43739</v>
          </cell>
          <cell r="D174">
            <v>1070000</v>
          </cell>
          <cell r="E174">
            <v>0.04</v>
          </cell>
          <cell r="J174" t="str">
            <v>Senior</v>
          </cell>
          <cell r="AE174">
            <v>1070000</v>
          </cell>
          <cell r="AF174">
            <v>0</v>
          </cell>
        </row>
        <row r="175">
          <cell r="A175" t="str">
            <v>Water &amp; Sewer</v>
          </cell>
          <cell r="C175">
            <v>44105</v>
          </cell>
          <cell r="D175">
            <v>2440000</v>
          </cell>
          <cell r="E175">
            <v>0.04</v>
          </cell>
          <cell r="J175" t="str">
            <v>Senior</v>
          </cell>
          <cell r="AE175">
            <v>2440000</v>
          </cell>
          <cell r="AF175">
            <v>0</v>
          </cell>
        </row>
        <row r="176">
          <cell r="A176" t="str">
            <v>Water &amp; Sewer</v>
          </cell>
          <cell r="C176">
            <v>44470</v>
          </cell>
          <cell r="D176">
            <v>3590000</v>
          </cell>
          <cell r="E176">
            <v>0.04</v>
          </cell>
          <cell r="J176" t="str">
            <v>Senior</v>
          </cell>
          <cell r="AE176">
            <v>3590000</v>
          </cell>
          <cell r="AF176">
            <v>0</v>
          </cell>
        </row>
        <row r="177">
          <cell r="A177" t="str">
            <v>Water &amp; Sewer</v>
          </cell>
          <cell r="C177">
            <v>44835</v>
          </cell>
          <cell r="D177">
            <v>3225000</v>
          </cell>
          <cell r="E177">
            <v>0.04</v>
          </cell>
          <cell r="J177" t="str">
            <v>Senior</v>
          </cell>
          <cell r="AE177">
            <v>3225000</v>
          </cell>
          <cell r="AF177">
            <v>0</v>
          </cell>
        </row>
        <row r="178">
          <cell r="A178" t="str">
            <v>Water &amp; Sewer</v>
          </cell>
          <cell r="C178">
            <v>45200</v>
          </cell>
          <cell r="D178">
            <v>4345000</v>
          </cell>
          <cell r="E178">
            <v>0.04</v>
          </cell>
          <cell r="J178" t="str">
            <v>Senior</v>
          </cell>
          <cell r="AE178">
            <v>4345000</v>
          </cell>
          <cell r="AF178">
            <v>0</v>
          </cell>
        </row>
        <row r="179">
          <cell r="A179" t="str">
            <v>Water &amp; Sewer</v>
          </cell>
          <cell r="C179">
            <v>45566</v>
          </cell>
          <cell r="D179">
            <v>2205000</v>
          </cell>
          <cell r="E179">
            <v>0.03</v>
          </cell>
          <cell r="J179" t="str">
            <v>Senior</v>
          </cell>
          <cell r="AE179">
            <v>2205000</v>
          </cell>
          <cell r="AF179">
            <v>0</v>
          </cell>
        </row>
        <row r="180">
          <cell r="A180" t="str">
            <v>Water &amp; Sewer</v>
          </cell>
          <cell r="C180">
            <v>45566</v>
          </cell>
          <cell r="D180">
            <v>4410000</v>
          </cell>
          <cell r="E180">
            <v>0.05</v>
          </cell>
          <cell r="J180" t="str">
            <v>Senior</v>
          </cell>
          <cell r="AE180">
            <v>4410000</v>
          </cell>
          <cell r="AF180">
            <v>0</v>
          </cell>
        </row>
        <row r="181">
          <cell r="A181" t="str">
            <v>Water &amp; Sewer</v>
          </cell>
          <cell r="C181">
            <v>45931</v>
          </cell>
          <cell r="D181">
            <v>970000</v>
          </cell>
          <cell r="E181">
            <v>0.04</v>
          </cell>
          <cell r="J181" t="str">
            <v>Senior</v>
          </cell>
          <cell r="AE181">
            <v>970000</v>
          </cell>
          <cell r="AF181">
            <v>0</v>
          </cell>
        </row>
        <row r="182">
          <cell r="A182" t="str">
            <v>Water &amp; Sewer</v>
          </cell>
          <cell r="C182">
            <v>45931</v>
          </cell>
          <cell r="D182">
            <v>1450000</v>
          </cell>
          <cell r="E182">
            <v>0.05</v>
          </cell>
          <cell r="J182" t="str">
            <v>Senior</v>
          </cell>
          <cell r="AE182">
            <v>1450000</v>
          </cell>
          <cell r="AF182">
            <v>0</v>
          </cell>
        </row>
        <row r="183">
          <cell r="A183" t="str">
            <v>Water &amp; Sewer</v>
          </cell>
          <cell r="C183">
            <v>46296</v>
          </cell>
          <cell r="D183">
            <v>5000</v>
          </cell>
          <cell r="E183">
            <v>0.04</v>
          </cell>
          <cell r="J183" t="str">
            <v>Senior</v>
          </cell>
          <cell r="AE183">
            <v>5000</v>
          </cell>
          <cell r="AF183">
            <v>0</v>
          </cell>
        </row>
        <row r="184">
          <cell r="A184" t="str">
            <v>Water &amp; Sewer</v>
          </cell>
          <cell r="C184">
            <v>46296</v>
          </cell>
          <cell r="D184">
            <v>3270000</v>
          </cell>
          <cell r="E184">
            <v>0.05</v>
          </cell>
          <cell r="J184" t="str">
            <v>Senior</v>
          </cell>
          <cell r="AE184">
            <v>3270000</v>
          </cell>
          <cell r="AF184">
            <v>0</v>
          </cell>
        </row>
        <row r="185">
          <cell r="A185" t="str">
            <v>Water &amp; Sewer</v>
          </cell>
          <cell r="C185">
            <v>46661</v>
          </cell>
          <cell r="D185">
            <v>195000</v>
          </cell>
          <cell r="E185">
            <v>3.3750000000000002E-2</v>
          </cell>
          <cell r="J185" t="str">
            <v>Senior</v>
          </cell>
          <cell r="AE185">
            <v>195000</v>
          </cell>
          <cell r="AF185">
            <v>0</v>
          </cell>
        </row>
        <row r="186">
          <cell r="A186" t="str">
            <v>Water &amp; Sewer</v>
          </cell>
          <cell r="C186">
            <v>46661</v>
          </cell>
          <cell r="D186">
            <v>4730000</v>
          </cell>
          <cell r="E186">
            <v>4.2500000000000003E-2</v>
          </cell>
          <cell r="J186" t="str">
            <v>Senior</v>
          </cell>
          <cell r="AE186">
            <v>4730000</v>
          </cell>
          <cell r="AF186">
            <v>0</v>
          </cell>
        </row>
        <row r="187">
          <cell r="A187" t="str">
            <v>Water &amp; Sewer</v>
          </cell>
          <cell r="C187">
            <v>47027</v>
          </cell>
          <cell r="D187">
            <v>95000</v>
          </cell>
          <cell r="E187">
            <v>0.04</v>
          </cell>
          <cell r="J187" t="str">
            <v>Senior</v>
          </cell>
          <cell r="AE187">
            <v>95000</v>
          </cell>
          <cell r="AF187">
            <v>0</v>
          </cell>
        </row>
        <row r="188">
          <cell r="A188" t="str">
            <v>Water &amp; Sewer</v>
          </cell>
          <cell r="C188">
            <v>47027</v>
          </cell>
          <cell r="D188">
            <v>5095000</v>
          </cell>
          <cell r="E188">
            <v>4.2500000000000003E-2</v>
          </cell>
          <cell r="J188" t="str">
            <v>Senior</v>
          </cell>
          <cell r="AE188">
            <v>5095000</v>
          </cell>
          <cell r="AF188">
            <v>0</v>
          </cell>
        </row>
        <row r="189">
          <cell r="A189" t="str">
            <v>Water &amp; Sewer</v>
          </cell>
          <cell r="C189">
            <v>47027</v>
          </cell>
          <cell r="D189">
            <v>140000</v>
          </cell>
          <cell r="E189">
            <v>3.5000000000000003E-2</v>
          </cell>
          <cell r="J189" t="str">
            <v>Senior</v>
          </cell>
          <cell r="AE189">
            <v>140000</v>
          </cell>
          <cell r="AF189">
            <v>0</v>
          </cell>
        </row>
        <row r="190">
          <cell r="A190" t="str">
            <v>Water &amp; Sewer</v>
          </cell>
          <cell r="C190">
            <v>47392</v>
          </cell>
          <cell r="D190">
            <v>20000</v>
          </cell>
          <cell r="E190">
            <v>0.04</v>
          </cell>
          <cell r="J190" t="str">
            <v>Senior</v>
          </cell>
          <cell r="AE190">
            <v>20000</v>
          </cell>
          <cell r="AF190">
            <v>0</v>
          </cell>
        </row>
        <row r="191">
          <cell r="A191" t="str">
            <v>Water &amp; Sewer</v>
          </cell>
          <cell r="C191">
            <v>47392</v>
          </cell>
          <cell r="D191">
            <v>5420000</v>
          </cell>
          <cell r="E191">
            <v>0.05</v>
          </cell>
          <cell r="J191" t="str">
            <v>Senior</v>
          </cell>
          <cell r="AE191">
            <v>5420000</v>
          </cell>
          <cell r="AF191">
            <v>0</v>
          </cell>
        </row>
        <row r="192">
          <cell r="A192" t="str">
            <v>Water &amp; Sewer</v>
          </cell>
          <cell r="C192">
            <v>47392</v>
          </cell>
          <cell r="D192">
            <v>250000</v>
          </cell>
          <cell r="E192">
            <v>3.6249999999999998E-2</v>
          </cell>
          <cell r="J192" t="str">
            <v>Senior</v>
          </cell>
          <cell r="AE192">
            <v>250000</v>
          </cell>
          <cell r="AF192">
            <v>0</v>
          </cell>
        </row>
        <row r="193">
          <cell r="A193" t="str">
            <v>Water &amp; Sewer</v>
          </cell>
          <cell r="C193">
            <v>47757</v>
          </cell>
          <cell r="D193">
            <v>95000</v>
          </cell>
          <cell r="E193">
            <v>0.04</v>
          </cell>
          <cell r="J193" t="str">
            <v>Senior</v>
          </cell>
          <cell r="AE193">
            <v>95000</v>
          </cell>
          <cell r="AF193">
            <v>0</v>
          </cell>
        </row>
        <row r="194">
          <cell r="A194" t="str">
            <v>Water &amp; Sewer</v>
          </cell>
          <cell r="C194">
            <v>47757</v>
          </cell>
          <cell r="D194">
            <v>4655000</v>
          </cell>
          <cell r="E194">
            <v>0.05</v>
          </cell>
          <cell r="J194" t="str">
            <v>Senior</v>
          </cell>
          <cell r="AE194">
            <v>4655000</v>
          </cell>
          <cell r="AF194">
            <v>0</v>
          </cell>
        </row>
        <row r="195">
          <cell r="A195" t="str">
            <v>Water &amp; Sewer</v>
          </cell>
          <cell r="C195">
            <v>47757</v>
          </cell>
          <cell r="D195">
            <v>325000</v>
          </cell>
          <cell r="E195">
            <v>3.7499999999999999E-2</v>
          </cell>
          <cell r="J195" t="str">
            <v>Senior</v>
          </cell>
          <cell r="AE195">
            <v>325000</v>
          </cell>
          <cell r="AF195">
            <v>0</v>
          </cell>
        </row>
        <row r="196">
          <cell r="A196" t="str">
            <v>Water &amp; Sewer</v>
          </cell>
          <cell r="C196">
            <v>48122</v>
          </cell>
          <cell r="D196">
            <v>50000</v>
          </cell>
          <cell r="E196">
            <v>0.04</v>
          </cell>
          <cell r="J196" t="str">
            <v>Senior</v>
          </cell>
          <cell r="AE196">
            <v>50000</v>
          </cell>
          <cell r="AF196">
            <v>0</v>
          </cell>
        </row>
        <row r="197">
          <cell r="A197" t="str">
            <v>Water &amp; Sewer</v>
          </cell>
          <cell r="C197">
            <v>48122</v>
          </cell>
          <cell r="D197">
            <v>11105000</v>
          </cell>
          <cell r="E197">
            <v>0.05</v>
          </cell>
          <cell r="J197" t="str">
            <v>Senior</v>
          </cell>
          <cell r="AE197">
            <v>11105000</v>
          </cell>
          <cell r="AF197">
            <v>0</v>
          </cell>
        </row>
        <row r="198">
          <cell r="A198" t="str">
            <v>Water &amp; Sewer</v>
          </cell>
          <cell r="C198">
            <v>48122</v>
          </cell>
          <cell r="D198">
            <v>65000</v>
          </cell>
          <cell r="E198">
            <v>3.7999999999999999E-2</v>
          </cell>
          <cell r="J198" t="str">
            <v>Senior</v>
          </cell>
          <cell r="AE198">
            <v>65000</v>
          </cell>
          <cell r="AF198">
            <v>0</v>
          </cell>
        </row>
        <row r="199">
          <cell r="A199" t="str">
            <v>Water &amp; Sewer</v>
          </cell>
          <cell r="C199">
            <v>48488</v>
          </cell>
          <cell r="D199">
            <v>2915000</v>
          </cell>
          <cell r="E199">
            <v>0.04</v>
          </cell>
          <cell r="J199" t="str">
            <v>Senior</v>
          </cell>
          <cell r="AE199">
            <v>2915000</v>
          </cell>
          <cell r="AF199">
            <v>0</v>
          </cell>
        </row>
        <row r="200">
          <cell r="A200" t="str">
            <v>Water &amp; Sewer</v>
          </cell>
          <cell r="C200">
            <v>48488</v>
          </cell>
          <cell r="D200">
            <v>9190000</v>
          </cell>
          <cell r="E200">
            <v>0.05</v>
          </cell>
          <cell r="J200" t="str">
            <v>Senior</v>
          </cell>
          <cell r="AE200">
            <v>9190000</v>
          </cell>
          <cell r="AF200">
            <v>0</v>
          </cell>
        </row>
        <row r="201">
          <cell r="A201" t="str">
            <v>Water &amp; Sewer</v>
          </cell>
          <cell r="C201">
            <v>48853</v>
          </cell>
          <cell r="D201">
            <v>4160000</v>
          </cell>
          <cell r="E201">
            <v>0.05</v>
          </cell>
          <cell r="J201" t="str">
            <v>Senior</v>
          </cell>
          <cell r="AE201">
            <v>4160000</v>
          </cell>
          <cell r="AF201">
            <v>0</v>
          </cell>
        </row>
        <row r="202">
          <cell r="A202" t="str">
            <v>Water &amp; Sewer</v>
          </cell>
          <cell r="C202">
            <v>50314</v>
          </cell>
          <cell r="D202">
            <v>7510000</v>
          </cell>
          <cell r="E202">
            <v>4.1250000000000002E-2</v>
          </cell>
          <cell r="J202" t="str">
            <v>Senior</v>
          </cell>
          <cell r="AE202">
            <v>7510000</v>
          </cell>
          <cell r="AF202">
            <v>0</v>
          </cell>
        </row>
        <row r="203">
          <cell r="A203" t="str">
            <v>Water &amp; Sewer</v>
          </cell>
          <cell r="C203">
            <v>49218</v>
          </cell>
          <cell r="D203">
            <v>3075000</v>
          </cell>
          <cell r="E203">
            <v>4.4999999999999998E-2</v>
          </cell>
          <cell r="J203" t="str">
            <v>Senior</v>
          </cell>
          <cell r="AE203">
            <v>3075000</v>
          </cell>
          <cell r="AF203">
            <v>0</v>
          </cell>
        </row>
        <row r="204">
          <cell r="A204" t="str">
            <v>Water &amp; Sewer</v>
          </cell>
          <cell r="C204">
            <v>49583</v>
          </cell>
          <cell r="D204">
            <v>5520000</v>
          </cell>
          <cell r="E204">
            <v>4.4999999999999998E-2</v>
          </cell>
          <cell r="J204" t="str">
            <v>Senior</v>
          </cell>
          <cell r="AE204">
            <v>5520000</v>
          </cell>
          <cell r="AF204">
            <v>0</v>
          </cell>
        </row>
        <row r="205">
          <cell r="A205" t="str">
            <v>Water &amp; Sewer</v>
          </cell>
          <cell r="C205">
            <v>49949</v>
          </cell>
          <cell r="D205">
            <v>8280000</v>
          </cell>
          <cell r="E205">
            <v>4.4999999999999998E-2</v>
          </cell>
          <cell r="J205" t="str">
            <v>Senior</v>
          </cell>
          <cell r="AE205">
            <v>8280000</v>
          </cell>
          <cell r="AF205">
            <v>0</v>
          </cell>
        </row>
        <row r="206">
          <cell r="A206" t="str">
            <v>Water &amp; Sewer</v>
          </cell>
          <cell r="C206">
            <v>50314</v>
          </cell>
          <cell r="D206">
            <v>4210000</v>
          </cell>
          <cell r="E206">
            <v>4.4999999999999998E-2</v>
          </cell>
          <cell r="J206" t="str">
            <v>Senior</v>
          </cell>
          <cell r="AE206">
            <v>4210000</v>
          </cell>
          <cell r="AF206">
            <v>0</v>
          </cell>
        </row>
        <row r="207">
          <cell r="A207" t="str">
            <v>Water &amp; Sewer</v>
          </cell>
          <cell r="C207">
            <v>50679</v>
          </cell>
          <cell r="D207">
            <v>12070000</v>
          </cell>
          <cell r="E207">
            <v>4.2500000000000003E-2</v>
          </cell>
          <cell r="J207" t="str">
            <v>Senior</v>
          </cell>
          <cell r="AE207">
            <v>12070000</v>
          </cell>
          <cell r="AF207">
            <v>0</v>
          </cell>
        </row>
        <row r="208">
          <cell r="A208" t="str">
            <v>Water &amp; Sewer</v>
          </cell>
          <cell r="C208">
            <v>51044</v>
          </cell>
          <cell r="D208">
            <v>11685000</v>
          </cell>
          <cell r="E208">
            <v>4.2500000000000003E-2</v>
          </cell>
          <cell r="J208" t="str">
            <v>Senior</v>
          </cell>
          <cell r="AE208">
            <v>11685000</v>
          </cell>
          <cell r="AF208">
            <v>0</v>
          </cell>
        </row>
        <row r="209">
          <cell r="A209" t="str">
            <v>Water &amp; Sewer</v>
          </cell>
          <cell r="C209">
            <v>51410</v>
          </cell>
          <cell r="D209">
            <v>21730000</v>
          </cell>
          <cell r="E209">
            <v>4.2500000000000003E-2</v>
          </cell>
          <cell r="J209" t="str">
            <v>Senior</v>
          </cell>
          <cell r="AE209">
            <v>21730000</v>
          </cell>
          <cell r="AF209">
            <v>0</v>
          </cell>
        </row>
        <row r="210">
          <cell r="A210" t="str">
            <v>Water &amp; Sewer</v>
          </cell>
          <cell r="C210">
            <v>51775</v>
          </cell>
          <cell r="D210">
            <v>12865000</v>
          </cell>
          <cell r="E210">
            <v>4.2500000000000003E-2</v>
          </cell>
          <cell r="J210" t="str">
            <v>Senior</v>
          </cell>
          <cell r="AE210">
            <v>12865000</v>
          </cell>
          <cell r="AF210">
            <v>0</v>
          </cell>
        </row>
        <row r="211">
          <cell r="A211" t="str">
            <v>Water &amp; Sewer</v>
          </cell>
          <cell r="C211">
            <v>44470</v>
          </cell>
          <cell r="D211">
            <v>1440000</v>
          </cell>
          <cell r="E211">
            <v>0.03</v>
          </cell>
          <cell r="J211" t="str">
            <v>Junior</v>
          </cell>
          <cell r="AE211">
            <v>1440000</v>
          </cell>
          <cell r="AF211">
            <v>0</v>
          </cell>
        </row>
        <row r="212">
          <cell r="A212" t="str">
            <v>Water &amp; Sewer</v>
          </cell>
          <cell r="C212">
            <v>43374</v>
          </cell>
          <cell r="D212">
            <v>1780000</v>
          </cell>
          <cell r="E212">
            <v>0.04</v>
          </cell>
          <cell r="J212" t="str">
            <v>Senior</v>
          </cell>
          <cell r="AE212">
            <v>1780000</v>
          </cell>
          <cell r="AF212">
            <v>0</v>
          </cell>
        </row>
        <row r="213">
          <cell r="A213" t="str">
            <v>Water &amp; Sewer</v>
          </cell>
          <cell r="C213">
            <v>43739</v>
          </cell>
          <cell r="D213">
            <v>1280000</v>
          </cell>
          <cell r="E213">
            <v>0.04</v>
          </cell>
          <cell r="J213" t="str">
            <v>Senior</v>
          </cell>
          <cell r="AE213">
            <v>1280000</v>
          </cell>
          <cell r="AF213">
            <v>0</v>
          </cell>
        </row>
        <row r="214">
          <cell r="A214" t="str">
            <v>Water &amp; Sewer</v>
          </cell>
          <cell r="C214">
            <v>44105</v>
          </cell>
          <cell r="D214">
            <v>1330000</v>
          </cell>
          <cell r="E214">
            <v>0.02</v>
          </cell>
          <cell r="J214" t="str">
            <v>Senior</v>
          </cell>
          <cell r="AE214">
            <v>1330000</v>
          </cell>
          <cell r="AF214">
            <v>0</v>
          </cell>
        </row>
        <row r="215">
          <cell r="A215" t="str">
            <v>Water &amp; Sewer</v>
          </cell>
          <cell r="C215">
            <v>44470</v>
          </cell>
          <cell r="D215">
            <v>1365000</v>
          </cell>
          <cell r="E215">
            <v>2.2499999999999999E-2</v>
          </cell>
          <cell r="J215" t="str">
            <v>Senior</v>
          </cell>
          <cell r="AE215">
            <v>1365000</v>
          </cell>
          <cell r="AF215">
            <v>0</v>
          </cell>
        </row>
        <row r="216">
          <cell r="A216" t="str">
            <v>Water &amp; Sewer</v>
          </cell>
          <cell r="C216">
            <v>44835</v>
          </cell>
          <cell r="D216">
            <v>1400000</v>
          </cell>
          <cell r="E216">
            <v>2.5000000000000001E-2</v>
          </cell>
          <cell r="J216" t="str">
            <v>Senior</v>
          </cell>
          <cell r="AE216">
            <v>1400000</v>
          </cell>
          <cell r="AF216">
            <v>0</v>
          </cell>
        </row>
        <row r="217">
          <cell r="A217" t="str">
            <v>Water &amp; Sewer</v>
          </cell>
          <cell r="C217">
            <v>45200</v>
          </cell>
          <cell r="D217">
            <v>1445000</v>
          </cell>
          <cell r="E217">
            <v>2.75E-2</v>
          </cell>
          <cell r="J217" t="str">
            <v>Senior</v>
          </cell>
          <cell r="AE217">
            <v>1445000</v>
          </cell>
          <cell r="AF217">
            <v>0</v>
          </cell>
        </row>
        <row r="218">
          <cell r="A218" t="str">
            <v>Water &amp; Sewer</v>
          </cell>
          <cell r="C218">
            <v>45566</v>
          </cell>
          <cell r="D218">
            <v>545000</v>
          </cell>
          <cell r="E218">
            <v>0.05</v>
          </cell>
          <cell r="J218" t="str">
            <v>Senior</v>
          </cell>
          <cell r="AE218">
            <v>545000</v>
          </cell>
          <cell r="AF218">
            <v>0</v>
          </cell>
        </row>
        <row r="219">
          <cell r="A219" t="str">
            <v>Water &amp; Sewer</v>
          </cell>
          <cell r="C219">
            <v>45931</v>
          </cell>
          <cell r="D219">
            <v>575000</v>
          </cell>
          <cell r="E219">
            <v>0.05</v>
          </cell>
          <cell r="J219" t="str">
            <v>Senior</v>
          </cell>
          <cell r="AE219">
            <v>575000</v>
          </cell>
          <cell r="AF219">
            <v>0</v>
          </cell>
        </row>
        <row r="220">
          <cell r="A220" t="str">
            <v>Water &amp; Sewer</v>
          </cell>
          <cell r="C220">
            <v>46296</v>
          </cell>
          <cell r="D220">
            <v>1650000</v>
          </cell>
          <cell r="E220">
            <v>0.03</v>
          </cell>
          <cell r="J220" t="str">
            <v>Senior</v>
          </cell>
          <cell r="AE220">
            <v>1650000</v>
          </cell>
          <cell r="AF220">
            <v>0</v>
          </cell>
        </row>
        <row r="221">
          <cell r="A221" t="str">
            <v>Water &amp; Sewer</v>
          </cell>
          <cell r="C221">
            <v>46661</v>
          </cell>
          <cell r="D221">
            <v>1700000</v>
          </cell>
          <cell r="E221">
            <v>0.03</v>
          </cell>
          <cell r="J221" t="str">
            <v>Senior</v>
          </cell>
          <cell r="AE221">
            <v>1700000</v>
          </cell>
          <cell r="AF221">
            <v>0</v>
          </cell>
        </row>
        <row r="222">
          <cell r="A222" t="str">
            <v>Water &amp; Sewer</v>
          </cell>
          <cell r="C222">
            <v>48488</v>
          </cell>
          <cell r="D222">
            <v>1175000</v>
          </cell>
          <cell r="E222">
            <v>3.3750000000000002E-2</v>
          </cell>
          <cell r="J222" t="str">
            <v>Senior</v>
          </cell>
          <cell r="AE222">
            <v>1175000</v>
          </cell>
          <cell r="AF222">
            <v>0</v>
          </cell>
        </row>
        <row r="223">
          <cell r="A223" t="str">
            <v>Water &amp; Sewer</v>
          </cell>
          <cell r="C223">
            <v>48488</v>
          </cell>
          <cell r="D223">
            <v>960000</v>
          </cell>
          <cell r="E223">
            <v>0.05</v>
          </cell>
          <cell r="J223" t="str">
            <v>Senior</v>
          </cell>
          <cell r="AE223">
            <v>960000</v>
          </cell>
          <cell r="AF223">
            <v>0</v>
          </cell>
        </row>
        <row r="224">
          <cell r="A224" t="str">
            <v>Water &amp; Sewer</v>
          </cell>
          <cell r="C224">
            <v>48853</v>
          </cell>
          <cell r="D224">
            <v>8230000</v>
          </cell>
          <cell r="E224">
            <v>3.6999999999999998E-2</v>
          </cell>
          <cell r="J224" t="str">
            <v>Senior</v>
          </cell>
          <cell r="AE224">
            <v>8230000</v>
          </cell>
          <cell r="AF224">
            <v>0</v>
          </cell>
        </row>
        <row r="225">
          <cell r="A225" t="str">
            <v>Water &amp; Sewer</v>
          </cell>
          <cell r="C225">
            <v>49218</v>
          </cell>
          <cell r="D225">
            <v>11770000</v>
          </cell>
          <cell r="E225">
            <v>3.6999999999999998E-2</v>
          </cell>
          <cell r="J225" t="str">
            <v>Senior</v>
          </cell>
          <cell r="AE225">
            <v>11770000</v>
          </cell>
          <cell r="AF225">
            <v>0</v>
          </cell>
        </row>
        <row r="226">
          <cell r="A226" t="str">
            <v>Water &amp; Sewer</v>
          </cell>
          <cell r="C226">
            <v>48853</v>
          </cell>
          <cell r="D226">
            <v>2675000</v>
          </cell>
          <cell r="E226">
            <v>0.05</v>
          </cell>
          <cell r="J226" t="str">
            <v>Senior</v>
          </cell>
          <cell r="AE226">
            <v>2675000</v>
          </cell>
          <cell r="AF226">
            <v>0</v>
          </cell>
        </row>
        <row r="227">
          <cell r="A227" t="str">
            <v>Water &amp; Sewer</v>
          </cell>
          <cell r="C227">
            <v>49218</v>
          </cell>
          <cell r="D227">
            <v>3890000</v>
          </cell>
          <cell r="E227">
            <v>0.05</v>
          </cell>
          <cell r="J227" t="str">
            <v>Senior</v>
          </cell>
          <cell r="AE227">
            <v>3890000</v>
          </cell>
          <cell r="AF227">
            <v>0</v>
          </cell>
        </row>
        <row r="228">
          <cell r="A228" t="str">
            <v>Water &amp; Sewer</v>
          </cell>
          <cell r="C228">
            <v>49583</v>
          </cell>
          <cell r="D228">
            <v>11060000</v>
          </cell>
          <cell r="E228">
            <v>3.85E-2</v>
          </cell>
          <cell r="J228" t="str">
            <v>Senior</v>
          </cell>
          <cell r="AE228">
            <v>11060000</v>
          </cell>
          <cell r="AF228">
            <v>0</v>
          </cell>
        </row>
        <row r="229">
          <cell r="A229" t="str">
            <v>Water &amp; Sewer</v>
          </cell>
          <cell r="C229">
            <v>49949</v>
          </cell>
          <cell r="D229">
            <v>11500000</v>
          </cell>
          <cell r="E229">
            <v>3.85E-2</v>
          </cell>
          <cell r="J229" t="str">
            <v>Senior</v>
          </cell>
          <cell r="AE229">
            <v>11500000</v>
          </cell>
          <cell r="AF229">
            <v>0</v>
          </cell>
        </row>
        <row r="230">
          <cell r="A230" t="str">
            <v>Water &amp; Sewer</v>
          </cell>
          <cell r="C230">
            <v>50314</v>
          </cell>
          <cell r="D230">
            <v>12050000</v>
          </cell>
          <cell r="E230">
            <v>3.85E-2</v>
          </cell>
          <cell r="J230" t="str">
            <v>Senior</v>
          </cell>
          <cell r="AE230">
            <v>12050000</v>
          </cell>
          <cell r="AF230">
            <v>0</v>
          </cell>
        </row>
        <row r="231">
          <cell r="A231" t="str">
            <v>Water &amp; Sewer</v>
          </cell>
          <cell r="C231">
            <v>47757</v>
          </cell>
          <cell r="D231">
            <v>565000</v>
          </cell>
          <cell r="E231">
            <v>3.2500000000000001E-2</v>
          </cell>
          <cell r="J231" t="str">
            <v>Junior</v>
          </cell>
          <cell r="AE231">
            <v>565000</v>
          </cell>
          <cell r="AF231">
            <v>0</v>
          </cell>
        </row>
        <row r="232">
          <cell r="A232" t="str">
            <v>Water &amp; Sewer</v>
          </cell>
          <cell r="C232">
            <v>47757</v>
          </cell>
          <cell r="D232">
            <v>1335000</v>
          </cell>
          <cell r="E232">
            <v>0.05</v>
          </cell>
          <cell r="J232" t="str">
            <v>Junior</v>
          </cell>
          <cell r="AE232">
            <v>1335000</v>
          </cell>
          <cell r="AF232">
            <v>0</v>
          </cell>
        </row>
        <row r="233">
          <cell r="A233" t="str">
            <v>Water &amp; Sewer</v>
          </cell>
          <cell r="C233">
            <v>48488</v>
          </cell>
          <cell r="D233">
            <v>525000</v>
          </cell>
          <cell r="E233">
            <v>3.5000000000000003E-2</v>
          </cell>
          <cell r="J233" t="str">
            <v>Junior</v>
          </cell>
          <cell r="AE233">
            <v>525000</v>
          </cell>
          <cell r="AF233">
            <v>0</v>
          </cell>
        </row>
        <row r="234">
          <cell r="A234" t="str">
            <v>Water &amp; Sewer</v>
          </cell>
          <cell r="C234">
            <v>48488</v>
          </cell>
          <cell r="D234">
            <v>600000</v>
          </cell>
          <cell r="E234">
            <v>0.05</v>
          </cell>
          <cell r="J234" t="str">
            <v>Junior</v>
          </cell>
          <cell r="AE234">
            <v>600000</v>
          </cell>
          <cell r="AF234">
            <v>0</v>
          </cell>
        </row>
        <row r="235">
          <cell r="A235" t="str">
            <v>Water &amp; Sewer</v>
          </cell>
          <cell r="C235">
            <v>48853</v>
          </cell>
          <cell r="D235">
            <v>325000</v>
          </cell>
          <cell r="E235">
            <v>3.875E-2</v>
          </cell>
          <cell r="J235" t="str">
            <v>Junior</v>
          </cell>
          <cell r="AE235">
            <v>325000</v>
          </cell>
          <cell r="AF235">
            <v>0</v>
          </cell>
        </row>
        <row r="236">
          <cell r="A236" t="str">
            <v>Water &amp; Sewer</v>
          </cell>
          <cell r="C236">
            <v>49218</v>
          </cell>
          <cell r="D236">
            <v>5605000</v>
          </cell>
          <cell r="E236">
            <v>3.875E-2</v>
          </cell>
          <cell r="J236" t="str">
            <v>Junior</v>
          </cell>
          <cell r="AE236">
            <v>5605000</v>
          </cell>
          <cell r="AF236">
            <v>0</v>
          </cell>
        </row>
        <row r="237">
          <cell r="A237" t="str">
            <v>Water &amp; Sewer</v>
          </cell>
          <cell r="C237">
            <v>49583</v>
          </cell>
          <cell r="D237">
            <v>2645000</v>
          </cell>
          <cell r="E237">
            <v>3.875E-2</v>
          </cell>
          <cell r="J237" t="str">
            <v>Junior</v>
          </cell>
          <cell r="AE237">
            <v>2645000</v>
          </cell>
          <cell r="AF237">
            <v>0</v>
          </cell>
        </row>
        <row r="238">
          <cell r="A238" t="str">
            <v>Water &amp; Sewer</v>
          </cell>
          <cell r="C238">
            <v>49949</v>
          </cell>
          <cell r="D238">
            <v>2450000</v>
          </cell>
          <cell r="E238">
            <v>3.875E-2</v>
          </cell>
          <cell r="J238" t="str">
            <v>Junior</v>
          </cell>
          <cell r="AE238">
            <v>2450000</v>
          </cell>
          <cell r="AF238">
            <v>0</v>
          </cell>
        </row>
        <row r="239">
          <cell r="A239" t="str">
            <v>Water &amp; Sewer</v>
          </cell>
          <cell r="C239">
            <v>50314</v>
          </cell>
          <cell r="D239">
            <v>2580000</v>
          </cell>
          <cell r="E239">
            <v>3.875E-2</v>
          </cell>
          <cell r="J239" t="str">
            <v>Junior</v>
          </cell>
          <cell r="AE239">
            <v>2580000</v>
          </cell>
          <cell r="AF239">
            <v>0</v>
          </cell>
        </row>
        <row r="240">
          <cell r="A240" t="str">
            <v>Water &amp; Sewer</v>
          </cell>
          <cell r="C240">
            <v>48853</v>
          </cell>
          <cell r="D240">
            <v>710000</v>
          </cell>
          <cell r="E240">
            <v>0.05</v>
          </cell>
          <cell r="J240" t="str">
            <v>Junior</v>
          </cell>
          <cell r="AE240">
            <v>710000</v>
          </cell>
          <cell r="AF240">
            <v>0</v>
          </cell>
        </row>
        <row r="241">
          <cell r="A241" t="str">
            <v>Water &amp; Sewer</v>
          </cell>
          <cell r="C241">
            <v>49218</v>
          </cell>
          <cell r="D241">
            <v>745000</v>
          </cell>
          <cell r="E241">
            <v>0.05</v>
          </cell>
          <cell r="J241" t="str">
            <v>Junior</v>
          </cell>
          <cell r="AE241">
            <v>745000</v>
          </cell>
          <cell r="AF241">
            <v>0</v>
          </cell>
        </row>
        <row r="242">
          <cell r="A242" t="str">
            <v>Water &amp; Sewer</v>
          </cell>
          <cell r="C242">
            <v>50679</v>
          </cell>
          <cell r="D242">
            <v>2680000</v>
          </cell>
          <cell r="E242">
            <v>0.04</v>
          </cell>
          <cell r="J242" t="str">
            <v>Junior</v>
          </cell>
          <cell r="AE242">
            <v>2680000</v>
          </cell>
          <cell r="AF242">
            <v>0</v>
          </cell>
        </row>
        <row r="243">
          <cell r="A243" t="str">
            <v>Water &amp; Sewer</v>
          </cell>
          <cell r="C243">
            <v>51044</v>
          </cell>
          <cell r="D243">
            <v>2785000</v>
          </cell>
          <cell r="E243">
            <v>0.04</v>
          </cell>
          <cell r="J243" t="str">
            <v>Junior</v>
          </cell>
          <cell r="AE243">
            <v>2785000</v>
          </cell>
          <cell r="AF243">
            <v>0</v>
          </cell>
        </row>
        <row r="244">
          <cell r="A244" t="str">
            <v>Water &amp; Sewer</v>
          </cell>
          <cell r="C244">
            <v>51410</v>
          </cell>
          <cell r="D244">
            <v>2890000</v>
          </cell>
          <cell r="E244">
            <v>0.04</v>
          </cell>
          <cell r="J244" t="str">
            <v>Junior</v>
          </cell>
          <cell r="AE244">
            <v>2890000</v>
          </cell>
          <cell r="AF244">
            <v>0</v>
          </cell>
        </row>
        <row r="245">
          <cell r="A245" t="str">
            <v>Water &amp; Sewer</v>
          </cell>
          <cell r="C245">
            <v>52505</v>
          </cell>
          <cell r="D245">
            <v>3245000</v>
          </cell>
          <cell r="E245">
            <v>0.04</v>
          </cell>
          <cell r="J245" t="str">
            <v>Junior</v>
          </cell>
          <cell r="AE245">
            <v>3245000</v>
          </cell>
          <cell r="AF245">
            <v>0</v>
          </cell>
        </row>
        <row r="246">
          <cell r="A246" t="str">
            <v>Water &amp; Sewer</v>
          </cell>
          <cell r="C246">
            <v>43374</v>
          </cell>
          <cell r="D246">
            <v>11940000</v>
          </cell>
          <cell r="E246">
            <v>0.05</v>
          </cell>
          <cell r="J246" t="str">
            <v>Senior</v>
          </cell>
          <cell r="AE246">
            <v>11940000</v>
          </cell>
          <cell r="AF246">
            <v>0</v>
          </cell>
        </row>
        <row r="247">
          <cell r="A247" t="str">
            <v>Water &amp; Sewer</v>
          </cell>
          <cell r="C247">
            <v>43739</v>
          </cell>
          <cell r="D247">
            <v>12580000</v>
          </cell>
          <cell r="E247">
            <v>0.05</v>
          </cell>
          <cell r="J247" t="str">
            <v>Senior</v>
          </cell>
          <cell r="AE247">
            <v>12580000</v>
          </cell>
          <cell r="AF247">
            <v>0</v>
          </cell>
        </row>
        <row r="248">
          <cell r="A248" t="str">
            <v>Water &amp; Sewer</v>
          </cell>
          <cell r="C248">
            <v>44105</v>
          </cell>
          <cell r="D248">
            <v>10195000</v>
          </cell>
          <cell r="E248">
            <v>0.05</v>
          </cell>
          <cell r="J248" t="str">
            <v>Senior</v>
          </cell>
          <cell r="AE248">
            <v>10195000</v>
          </cell>
          <cell r="AF248">
            <v>0</v>
          </cell>
        </row>
        <row r="249">
          <cell r="A249" t="str">
            <v>Water &amp; Sewer</v>
          </cell>
          <cell r="C249">
            <v>44470</v>
          </cell>
          <cell r="D249">
            <v>12030000</v>
          </cell>
          <cell r="E249">
            <v>0.05</v>
          </cell>
          <cell r="J249" t="str">
            <v>Senior</v>
          </cell>
          <cell r="AE249">
            <v>12030000</v>
          </cell>
          <cell r="AF249">
            <v>0</v>
          </cell>
        </row>
        <row r="250">
          <cell r="A250" t="str">
            <v>Water &amp; Sewer</v>
          </cell>
          <cell r="C250">
            <v>44835</v>
          </cell>
          <cell r="D250">
            <v>11920000</v>
          </cell>
          <cell r="E250">
            <v>0.05</v>
          </cell>
          <cell r="J250" t="str">
            <v>Senior</v>
          </cell>
          <cell r="AE250">
            <v>11920000</v>
          </cell>
          <cell r="AF250">
            <v>0</v>
          </cell>
        </row>
        <row r="251">
          <cell r="A251" t="str">
            <v>Water &amp; Sewer</v>
          </cell>
          <cell r="C251">
            <v>45200</v>
          </cell>
          <cell r="D251">
            <v>3005000</v>
          </cell>
          <cell r="E251">
            <v>0.05</v>
          </cell>
          <cell r="J251" t="str">
            <v>Senior</v>
          </cell>
          <cell r="AE251">
            <v>3005000</v>
          </cell>
          <cell r="AF251">
            <v>0</v>
          </cell>
        </row>
        <row r="252">
          <cell r="A252" t="str">
            <v>Water &amp; Sewer</v>
          </cell>
          <cell r="C252">
            <v>45566</v>
          </cell>
          <cell r="D252">
            <v>460000</v>
          </cell>
          <cell r="E252">
            <v>4.4999999999999998E-2</v>
          </cell>
          <cell r="J252" t="str">
            <v>Senior</v>
          </cell>
          <cell r="AE252">
            <v>460000</v>
          </cell>
          <cell r="AF252">
            <v>0</v>
          </cell>
        </row>
        <row r="253">
          <cell r="A253" t="str">
            <v>Water &amp; Sewer</v>
          </cell>
          <cell r="C253">
            <v>45931</v>
          </cell>
          <cell r="D253">
            <v>490000</v>
          </cell>
          <cell r="E253">
            <v>4.4999999999999998E-2</v>
          </cell>
          <cell r="J253" t="str">
            <v>Senior</v>
          </cell>
          <cell r="AE253">
            <v>490000</v>
          </cell>
          <cell r="AF253">
            <v>0</v>
          </cell>
        </row>
        <row r="254">
          <cell r="A254" t="str">
            <v>Water &amp; Sewer</v>
          </cell>
          <cell r="C254">
            <v>46296</v>
          </cell>
          <cell r="D254">
            <v>510000</v>
          </cell>
          <cell r="E254">
            <v>4.4999999999999998E-2</v>
          </cell>
          <cell r="J254" t="str">
            <v>Senior</v>
          </cell>
          <cell r="AE254">
            <v>510000</v>
          </cell>
          <cell r="AF254">
            <v>0</v>
          </cell>
        </row>
        <row r="255">
          <cell r="A255" t="str">
            <v>Water &amp; Sewer</v>
          </cell>
          <cell r="C255">
            <v>46661</v>
          </cell>
          <cell r="D255">
            <v>530000</v>
          </cell>
          <cell r="E255">
            <v>4.4999999999999998E-2</v>
          </cell>
          <cell r="J255" t="str">
            <v>Senior</v>
          </cell>
          <cell r="AE255">
            <v>530000</v>
          </cell>
          <cell r="AF255">
            <v>0</v>
          </cell>
        </row>
        <row r="256">
          <cell r="A256" t="str">
            <v>Water &amp; Sewer</v>
          </cell>
          <cell r="C256">
            <v>43374</v>
          </cell>
          <cell r="D256">
            <v>5705000</v>
          </cell>
          <cell r="E256">
            <v>0.05</v>
          </cell>
          <cell r="J256" t="str">
            <v>Junior</v>
          </cell>
          <cell r="AE256">
            <v>5705000</v>
          </cell>
          <cell r="AF256">
            <v>0</v>
          </cell>
        </row>
        <row r="257">
          <cell r="A257" t="str">
            <v>Water &amp; Sewer</v>
          </cell>
          <cell r="C257">
            <v>43739</v>
          </cell>
          <cell r="D257">
            <v>2595000</v>
          </cell>
          <cell r="E257">
            <v>2.1250000000000002E-2</v>
          </cell>
          <cell r="J257" t="str">
            <v>Junior</v>
          </cell>
          <cell r="AE257">
            <v>2595000</v>
          </cell>
          <cell r="AF257">
            <v>0</v>
          </cell>
        </row>
        <row r="258">
          <cell r="A258" t="str">
            <v>Water &amp; Sewer</v>
          </cell>
          <cell r="C258">
            <v>43739</v>
          </cell>
          <cell r="D258">
            <v>2770000</v>
          </cell>
          <cell r="E258">
            <v>0.05</v>
          </cell>
          <cell r="J258" t="str">
            <v>Junior</v>
          </cell>
          <cell r="AE258">
            <v>2770000</v>
          </cell>
          <cell r="AF258">
            <v>0</v>
          </cell>
        </row>
        <row r="259">
          <cell r="A259" t="str">
            <v>Water &amp; Sewer</v>
          </cell>
          <cell r="C259">
            <v>44105</v>
          </cell>
          <cell r="D259">
            <v>1320000</v>
          </cell>
          <cell r="E259">
            <v>2.5000000000000001E-2</v>
          </cell>
          <cell r="J259" t="str">
            <v>Junior</v>
          </cell>
          <cell r="AE259">
            <v>1320000</v>
          </cell>
          <cell r="AF259">
            <v>0</v>
          </cell>
        </row>
        <row r="260">
          <cell r="A260" t="str">
            <v>Water &amp; Sewer</v>
          </cell>
          <cell r="C260">
            <v>44105</v>
          </cell>
          <cell r="D260">
            <v>4260000</v>
          </cell>
          <cell r="E260">
            <v>0.05</v>
          </cell>
          <cell r="J260" t="str">
            <v>Junior</v>
          </cell>
          <cell r="AE260">
            <v>4260000</v>
          </cell>
          <cell r="AF260">
            <v>0</v>
          </cell>
        </row>
        <row r="261">
          <cell r="A261" t="str">
            <v>Water &amp; Sewer</v>
          </cell>
          <cell r="C261">
            <v>44470</v>
          </cell>
          <cell r="D261">
            <v>645000</v>
          </cell>
          <cell r="E261">
            <v>2.8750000000000001E-2</v>
          </cell>
          <cell r="J261" t="str">
            <v>Junior</v>
          </cell>
          <cell r="AE261">
            <v>645000</v>
          </cell>
          <cell r="AF261">
            <v>0</v>
          </cell>
        </row>
        <row r="262">
          <cell r="A262" t="str">
            <v>Water &amp; Sewer</v>
          </cell>
          <cell r="C262">
            <v>44470</v>
          </cell>
          <cell r="D262">
            <v>5310000</v>
          </cell>
          <cell r="E262">
            <v>0.05</v>
          </cell>
          <cell r="J262" t="str">
            <v>Junior</v>
          </cell>
          <cell r="AE262">
            <v>5310000</v>
          </cell>
          <cell r="AF262">
            <v>0</v>
          </cell>
        </row>
        <row r="263">
          <cell r="A263" t="str">
            <v>Water &amp; Sewer</v>
          </cell>
          <cell r="C263">
            <v>44835</v>
          </cell>
          <cell r="D263">
            <v>295000</v>
          </cell>
          <cell r="E263">
            <v>3.125E-2</v>
          </cell>
          <cell r="J263" t="str">
            <v>Junior</v>
          </cell>
          <cell r="AE263">
            <v>295000</v>
          </cell>
          <cell r="AF263">
            <v>0</v>
          </cell>
        </row>
        <row r="264">
          <cell r="A264" t="str">
            <v>Water &amp; Sewer</v>
          </cell>
          <cell r="C264">
            <v>44835</v>
          </cell>
          <cell r="D264">
            <v>5120000</v>
          </cell>
          <cell r="E264">
            <v>0.05</v>
          </cell>
          <cell r="J264" t="str">
            <v>Junior</v>
          </cell>
          <cell r="AE264">
            <v>5120000</v>
          </cell>
          <cell r="AF264">
            <v>0</v>
          </cell>
        </row>
        <row r="265">
          <cell r="A265" t="str">
            <v>Water &amp; Sewer</v>
          </cell>
          <cell r="C265">
            <v>45200</v>
          </cell>
          <cell r="D265">
            <v>1795000</v>
          </cell>
          <cell r="E265">
            <v>3.3750000000000002E-2</v>
          </cell>
          <cell r="J265" t="str">
            <v>Junior</v>
          </cell>
          <cell r="AE265">
            <v>1795000</v>
          </cell>
          <cell r="AF265">
            <v>0</v>
          </cell>
        </row>
        <row r="266">
          <cell r="A266" t="str">
            <v>Water &amp; Sewer</v>
          </cell>
          <cell r="C266">
            <v>45566</v>
          </cell>
          <cell r="D266">
            <v>350000</v>
          </cell>
          <cell r="E266">
            <v>3.7499999999999999E-2</v>
          </cell>
          <cell r="J266" t="str">
            <v>Junior</v>
          </cell>
          <cell r="AE266">
            <v>350000</v>
          </cell>
          <cell r="AF266">
            <v>0</v>
          </cell>
        </row>
        <row r="267">
          <cell r="A267" t="str">
            <v>Water &amp; Sewer</v>
          </cell>
          <cell r="C267">
            <v>45931</v>
          </cell>
          <cell r="D267">
            <v>2475000</v>
          </cell>
          <cell r="E267">
            <v>0.04</v>
          </cell>
          <cell r="J267" t="str">
            <v>Junior</v>
          </cell>
          <cell r="AE267">
            <v>2475000</v>
          </cell>
          <cell r="AF267">
            <v>0</v>
          </cell>
        </row>
        <row r="268">
          <cell r="A268" t="str">
            <v>Water &amp; Sewer</v>
          </cell>
          <cell r="C268">
            <v>46296</v>
          </cell>
          <cell r="D268">
            <v>700000</v>
          </cell>
          <cell r="E268">
            <v>4.1250000000000002E-2</v>
          </cell>
          <cell r="J268" t="str">
            <v>Junior</v>
          </cell>
          <cell r="AE268">
            <v>700000</v>
          </cell>
          <cell r="AF268">
            <v>0</v>
          </cell>
        </row>
        <row r="269">
          <cell r="A269" t="str">
            <v>Water &amp; Sewer</v>
          </cell>
          <cell r="C269">
            <v>46661</v>
          </cell>
          <cell r="D269">
            <v>1335000</v>
          </cell>
          <cell r="E269">
            <v>4.2500000000000003E-2</v>
          </cell>
          <cell r="J269" t="str">
            <v>Junior</v>
          </cell>
          <cell r="AE269">
            <v>1335000</v>
          </cell>
          <cell r="AF269">
            <v>0</v>
          </cell>
        </row>
        <row r="270">
          <cell r="A270" t="str">
            <v>Water &amp; Sewer</v>
          </cell>
          <cell r="C270">
            <v>47027</v>
          </cell>
          <cell r="D270">
            <v>1350000</v>
          </cell>
          <cell r="E270">
            <v>0.05</v>
          </cell>
          <cell r="J270" t="str">
            <v>Junior</v>
          </cell>
          <cell r="AE270">
            <v>1350000</v>
          </cell>
          <cell r="AF270">
            <v>0</v>
          </cell>
        </row>
        <row r="271">
          <cell r="A271" t="str">
            <v>Water &amp; Sewer</v>
          </cell>
          <cell r="C271">
            <v>47392</v>
          </cell>
          <cell r="D271">
            <v>1410000</v>
          </cell>
          <cell r="E271">
            <v>0.05</v>
          </cell>
          <cell r="J271" t="str">
            <v>Junior</v>
          </cell>
          <cell r="AE271">
            <v>1410000</v>
          </cell>
          <cell r="AF271">
            <v>0</v>
          </cell>
        </row>
        <row r="272">
          <cell r="A272" t="str">
            <v>Water &amp; Sewer</v>
          </cell>
          <cell r="C272">
            <v>43374</v>
          </cell>
          <cell r="D272">
            <v>2400000</v>
          </cell>
          <cell r="E272">
            <v>0.03</v>
          </cell>
          <cell r="J272" t="str">
            <v>Senior</v>
          </cell>
          <cell r="AE272">
            <v>2400000</v>
          </cell>
          <cell r="AF272">
            <v>0</v>
          </cell>
        </row>
        <row r="273">
          <cell r="A273" t="str">
            <v>Water &amp; Sewer</v>
          </cell>
          <cell r="C273">
            <v>43374</v>
          </cell>
          <cell r="D273">
            <v>2430000</v>
          </cell>
          <cell r="E273">
            <v>0.05</v>
          </cell>
          <cell r="J273" t="str">
            <v>Senior</v>
          </cell>
          <cell r="AE273">
            <v>2430000</v>
          </cell>
          <cell r="AF273">
            <v>0</v>
          </cell>
        </row>
        <row r="274">
          <cell r="A274" t="str">
            <v>Water &amp; Sewer</v>
          </cell>
          <cell r="C274">
            <v>43739</v>
          </cell>
          <cell r="D274">
            <v>2750000</v>
          </cell>
          <cell r="E274">
            <v>0.04</v>
          </cell>
          <cell r="J274" t="str">
            <v>Senior</v>
          </cell>
          <cell r="AE274">
            <v>2750000</v>
          </cell>
          <cell r="AF274">
            <v>0</v>
          </cell>
        </row>
        <row r="275">
          <cell r="A275" t="str">
            <v>Water &amp; Sewer</v>
          </cell>
          <cell r="C275">
            <v>43739</v>
          </cell>
          <cell r="D275">
            <v>2875000</v>
          </cell>
          <cell r="E275">
            <v>0.05</v>
          </cell>
          <cell r="J275" t="str">
            <v>Senior</v>
          </cell>
          <cell r="AE275">
            <v>2875000</v>
          </cell>
          <cell r="AF275">
            <v>0</v>
          </cell>
        </row>
        <row r="276">
          <cell r="A276" t="str">
            <v>Water &amp; Sewer</v>
          </cell>
          <cell r="C276">
            <v>44105</v>
          </cell>
          <cell r="D276">
            <v>5610000</v>
          </cell>
          <cell r="E276">
            <v>0.02</v>
          </cell>
          <cell r="J276" t="str">
            <v>Senior</v>
          </cell>
          <cell r="AE276">
            <v>5610000</v>
          </cell>
          <cell r="AF276">
            <v>0</v>
          </cell>
        </row>
        <row r="277">
          <cell r="A277" t="str">
            <v>Water &amp; Sewer</v>
          </cell>
          <cell r="C277">
            <v>44470</v>
          </cell>
          <cell r="D277">
            <v>5255000</v>
          </cell>
          <cell r="E277">
            <v>2.2499999999999999E-2</v>
          </cell>
          <cell r="J277" t="str">
            <v>Senior</v>
          </cell>
          <cell r="AE277">
            <v>5255000</v>
          </cell>
          <cell r="AF277">
            <v>0</v>
          </cell>
        </row>
        <row r="278">
          <cell r="A278" t="str">
            <v>Water &amp; Sewer</v>
          </cell>
          <cell r="C278">
            <v>44835</v>
          </cell>
          <cell r="D278">
            <v>4415000</v>
          </cell>
          <cell r="E278">
            <v>2.5000000000000001E-2</v>
          </cell>
          <cell r="J278" t="str">
            <v>Senior</v>
          </cell>
          <cell r="AE278">
            <v>4415000</v>
          </cell>
          <cell r="AF278">
            <v>0</v>
          </cell>
        </row>
        <row r="279">
          <cell r="A279" t="str">
            <v>Water &amp; Sewer</v>
          </cell>
          <cell r="C279">
            <v>45200</v>
          </cell>
          <cell r="D279">
            <v>3535000</v>
          </cell>
          <cell r="E279">
            <v>2.75E-2</v>
          </cell>
          <cell r="J279" t="str">
            <v>Senior</v>
          </cell>
          <cell r="AE279">
            <v>3535000</v>
          </cell>
          <cell r="AF279">
            <v>0</v>
          </cell>
        </row>
        <row r="280">
          <cell r="A280" t="str">
            <v>Water &amp; Sewer</v>
          </cell>
          <cell r="C280">
            <v>45200</v>
          </cell>
          <cell r="D280">
            <v>2585000</v>
          </cell>
          <cell r="E280">
            <v>0.05</v>
          </cell>
          <cell r="J280" t="str">
            <v>Senior</v>
          </cell>
          <cell r="AE280">
            <v>2585000</v>
          </cell>
          <cell r="AF280">
            <v>0</v>
          </cell>
        </row>
        <row r="281">
          <cell r="A281" t="str">
            <v>Water &amp; Sewer</v>
          </cell>
          <cell r="C281">
            <v>45566</v>
          </cell>
          <cell r="D281">
            <v>3850000</v>
          </cell>
          <cell r="E281">
            <v>0.03</v>
          </cell>
          <cell r="J281" t="str">
            <v>Senior</v>
          </cell>
          <cell r="AE281">
            <v>3850000</v>
          </cell>
          <cell r="AF281">
            <v>0</v>
          </cell>
        </row>
        <row r="282">
          <cell r="A282" t="str">
            <v>Water &amp; Sewer</v>
          </cell>
          <cell r="C282">
            <v>45566</v>
          </cell>
          <cell r="D282">
            <v>14980000</v>
          </cell>
          <cell r="E282">
            <v>0.05</v>
          </cell>
          <cell r="J282" t="str">
            <v>Senior</v>
          </cell>
          <cell r="AE282">
            <v>14980000</v>
          </cell>
          <cell r="AF282">
            <v>0</v>
          </cell>
        </row>
        <row r="283">
          <cell r="A283" t="str">
            <v>Water &amp; Sewer</v>
          </cell>
          <cell r="C283">
            <v>45931</v>
          </cell>
          <cell r="D283">
            <v>2065000</v>
          </cell>
          <cell r="E283">
            <v>3.125E-2</v>
          </cell>
          <cell r="J283" t="str">
            <v>Senior</v>
          </cell>
          <cell r="AE283">
            <v>2065000</v>
          </cell>
          <cell r="AF283">
            <v>0</v>
          </cell>
        </row>
        <row r="284">
          <cell r="A284" t="str">
            <v>Water &amp; Sewer</v>
          </cell>
          <cell r="C284">
            <v>45931</v>
          </cell>
          <cell r="D284">
            <v>8860000</v>
          </cell>
          <cell r="E284">
            <v>0.05</v>
          </cell>
          <cell r="J284" t="str">
            <v>Senior</v>
          </cell>
          <cell r="AE284">
            <v>8860000</v>
          </cell>
          <cell r="AF284">
            <v>0</v>
          </cell>
        </row>
        <row r="285">
          <cell r="A285" t="str">
            <v>Water &amp; Sewer</v>
          </cell>
          <cell r="C285">
            <v>46296</v>
          </cell>
          <cell r="D285">
            <v>450000</v>
          </cell>
          <cell r="E285">
            <v>3.2500000000000001E-2</v>
          </cell>
          <cell r="J285" t="str">
            <v>Senior</v>
          </cell>
          <cell r="AE285">
            <v>450000</v>
          </cell>
          <cell r="AF285">
            <v>0</v>
          </cell>
        </row>
        <row r="286">
          <cell r="A286" t="str">
            <v>Water &amp; Sewer</v>
          </cell>
          <cell r="C286">
            <v>46296</v>
          </cell>
          <cell r="D286">
            <v>9825000</v>
          </cell>
          <cell r="E286">
            <v>0.05</v>
          </cell>
          <cell r="J286" t="str">
            <v>Senior</v>
          </cell>
          <cell r="AE286">
            <v>9825000</v>
          </cell>
          <cell r="AF286">
            <v>0</v>
          </cell>
        </row>
        <row r="287">
          <cell r="A287" t="str">
            <v>Water &amp; Sewer</v>
          </cell>
          <cell r="C287">
            <v>46661</v>
          </cell>
          <cell r="D287">
            <v>685000</v>
          </cell>
          <cell r="E287">
            <v>3.3000000000000002E-2</v>
          </cell>
          <cell r="J287" t="str">
            <v>Senior</v>
          </cell>
          <cell r="AE287">
            <v>685000</v>
          </cell>
          <cell r="AF287">
            <v>0</v>
          </cell>
        </row>
        <row r="288">
          <cell r="A288" t="str">
            <v>Water &amp; Sewer</v>
          </cell>
          <cell r="C288">
            <v>46661</v>
          </cell>
          <cell r="D288">
            <v>9875000</v>
          </cell>
          <cell r="E288">
            <v>0.05</v>
          </cell>
          <cell r="J288" t="str">
            <v>Senior</v>
          </cell>
          <cell r="AE288">
            <v>9875000</v>
          </cell>
          <cell r="AF288">
            <v>0</v>
          </cell>
        </row>
        <row r="289">
          <cell r="A289" t="str">
            <v>Water &amp; Sewer</v>
          </cell>
          <cell r="C289">
            <v>47027</v>
          </cell>
          <cell r="D289">
            <v>720000</v>
          </cell>
          <cell r="E289">
            <v>3.3750000000000002E-2</v>
          </cell>
          <cell r="J289" t="str">
            <v>Senior</v>
          </cell>
          <cell r="AE289">
            <v>720000</v>
          </cell>
          <cell r="AF289">
            <v>0</v>
          </cell>
        </row>
        <row r="290">
          <cell r="A290" t="str">
            <v>Water &amp; Sewer</v>
          </cell>
          <cell r="C290">
            <v>47027</v>
          </cell>
          <cell r="D290">
            <v>10490000</v>
          </cell>
          <cell r="E290">
            <v>0.05</v>
          </cell>
          <cell r="J290" t="str">
            <v>Senior</v>
          </cell>
          <cell r="AE290">
            <v>10490000</v>
          </cell>
          <cell r="AF290">
            <v>0</v>
          </cell>
        </row>
        <row r="291">
          <cell r="A291" t="str">
            <v>Water &amp; Sewer</v>
          </cell>
          <cell r="C291">
            <v>47392</v>
          </cell>
          <cell r="D291">
            <v>560000</v>
          </cell>
          <cell r="E291">
            <v>3.5000000000000003E-2</v>
          </cell>
          <cell r="J291" t="str">
            <v>Senior</v>
          </cell>
          <cell r="AE291">
            <v>560000</v>
          </cell>
          <cell r="AF291">
            <v>0</v>
          </cell>
        </row>
        <row r="292">
          <cell r="A292" t="str">
            <v>Water &amp; Sewer</v>
          </cell>
          <cell r="C292">
            <v>47392</v>
          </cell>
          <cell r="D292">
            <v>11250000</v>
          </cell>
          <cell r="E292">
            <v>0.05</v>
          </cell>
          <cell r="J292" t="str">
            <v>Senior</v>
          </cell>
          <cell r="AE292">
            <v>11250000</v>
          </cell>
          <cell r="AF292">
            <v>0</v>
          </cell>
        </row>
        <row r="293">
          <cell r="A293" t="str">
            <v>Water &amp; Sewer</v>
          </cell>
          <cell r="C293">
            <v>47757</v>
          </cell>
          <cell r="D293">
            <v>85000</v>
          </cell>
          <cell r="E293">
            <v>3.6249999999999998E-2</v>
          </cell>
          <cell r="J293" t="str">
            <v>Senior</v>
          </cell>
          <cell r="AE293">
            <v>85000</v>
          </cell>
          <cell r="AF293">
            <v>0</v>
          </cell>
        </row>
        <row r="294">
          <cell r="A294" t="str">
            <v>Water &amp; Sewer</v>
          </cell>
          <cell r="C294">
            <v>47757</v>
          </cell>
          <cell r="D294">
            <v>17505000</v>
          </cell>
          <cell r="E294">
            <v>0.04</v>
          </cell>
          <cell r="J294" t="str">
            <v>Senior</v>
          </cell>
          <cell r="AE294">
            <v>17505000</v>
          </cell>
          <cell r="AF294">
            <v>0</v>
          </cell>
        </row>
        <row r="295">
          <cell r="A295" t="str">
            <v>Water &amp; Sewer</v>
          </cell>
          <cell r="C295">
            <v>48122</v>
          </cell>
          <cell r="D295">
            <v>70000</v>
          </cell>
          <cell r="E295">
            <v>3.6249999999999998E-2</v>
          </cell>
          <cell r="J295" t="str">
            <v>Senior</v>
          </cell>
          <cell r="AE295">
            <v>70000</v>
          </cell>
          <cell r="AF295">
            <v>0</v>
          </cell>
        </row>
        <row r="296">
          <cell r="A296" t="str">
            <v>Water &amp; Sewer</v>
          </cell>
          <cell r="C296">
            <v>48122</v>
          </cell>
          <cell r="D296">
            <v>8010000</v>
          </cell>
          <cell r="E296">
            <v>0.04</v>
          </cell>
          <cell r="J296" t="str">
            <v>Senior</v>
          </cell>
          <cell r="AE296">
            <v>8010000</v>
          </cell>
          <cell r="AF296">
            <v>0</v>
          </cell>
        </row>
        <row r="297">
          <cell r="A297" t="str">
            <v>Water &amp; Sewer</v>
          </cell>
          <cell r="C297">
            <v>48488</v>
          </cell>
          <cell r="D297">
            <v>445000</v>
          </cell>
          <cell r="E297">
            <v>3.7499999999999999E-2</v>
          </cell>
          <cell r="J297" t="str">
            <v>Senior</v>
          </cell>
          <cell r="AE297">
            <v>445000</v>
          </cell>
          <cell r="AF297">
            <v>0</v>
          </cell>
        </row>
        <row r="298">
          <cell r="A298" t="str">
            <v>Water &amp; Sewer</v>
          </cell>
          <cell r="C298">
            <v>48488</v>
          </cell>
          <cell r="D298">
            <v>8025000</v>
          </cell>
          <cell r="E298">
            <v>0.04</v>
          </cell>
          <cell r="J298" t="str">
            <v>Senior</v>
          </cell>
          <cell r="AE298">
            <v>8025000</v>
          </cell>
          <cell r="AF298">
            <v>0</v>
          </cell>
        </row>
        <row r="299">
          <cell r="A299" t="str">
            <v>Water &amp; Sewer</v>
          </cell>
          <cell r="C299">
            <v>48853</v>
          </cell>
          <cell r="D299">
            <v>500000</v>
          </cell>
          <cell r="E299">
            <v>3.7999999999999999E-2</v>
          </cell>
          <cell r="J299" t="str">
            <v>Senior</v>
          </cell>
          <cell r="AE299">
            <v>500000</v>
          </cell>
          <cell r="AF299">
            <v>0</v>
          </cell>
        </row>
        <row r="300">
          <cell r="A300" t="str">
            <v>Water &amp; Sewer</v>
          </cell>
          <cell r="C300">
            <v>48853</v>
          </cell>
          <cell r="D300">
            <v>8385000</v>
          </cell>
          <cell r="E300">
            <v>0.04</v>
          </cell>
          <cell r="J300" t="str">
            <v>Senior</v>
          </cell>
          <cell r="AE300">
            <v>8385000</v>
          </cell>
          <cell r="AF300">
            <v>0</v>
          </cell>
        </row>
        <row r="301">
          <cell r="A301" t="str">
            <v>Water &amp; Sewer</v>
          </cell>
          <cell r="C301">
            <v>49218</v>
          </cell>
          <cell r="D301">
            <v>145000</v>
          </cell>
          <cell r="E301">
            <v>3.85E-2</v>
          </cell>
          <cell r="J301" t="str">
            <v>Senior</v>
          </cell>
          <cell r="AE301">
            <v>145000</v>
          </cell>
          <cell r="AF301">
            <v>0</v>
          </cell>
        </row>
        <row r="302">
          <cell r="A302" t="str">
            <v>Water &amp; Sewer</v>
          </cell>
          <cell r="C302">
            <v>49218</v>
          </cell>
          <cell r="D302">
            <v>9180000</v>
          </cell>
          <cell r="E302">
            <v>0.04</v>
          </cell>
          <cell r="J302" t="str">
            <v>Senior</v>
          </cell>
          <cell r="AE302">
            <v>9180000</v>
          </cell>
          <cell r="AF302">
            <v>0</v>
          </cell>
        </row>
        <row r="303">
          <cell r="A303" t="str">
            <v>Water &amp; Sewer</v>
          </cell>
          <cell r="C303">
            <v>49583</v>
          </cell>
          <cell r="D303">
            <v>10450000</v>
          </cell>
          <cell r="E303">
            <v>0.04</v>
          </cell>
          <cell r="J303" t="str">
            <v>Senior</v>
          </cell>
          <cell r="AE303">
            <v>10450000</v>
          </cell>
          <cell r="AF303">
            <v>0</v>
          </cell>
        </row>
        <row r="304">
          <cell r="A304" t="str">
            <v>Water &amp; Sewer</v>
          </cell>
          <cell r="C304">
            <v>49583</v>
          </cell>
          <cell r="D304">
            <v>920000</v>
          </cell>
          <cell r="E304">
            <v>0.04</v>
          </cell>
          <cell r="J304" t="str">
            <v>Senior</v>
          </cell>
          <cell r="AE304">
            <v>920000</v>
          </cell>
          <cell r="AF304">
            <v>0</v>
          </cell>
        </row>
        <row r="305">
          <cell r="A305" t="str">
            <v>Water &amp; Sewer</v>
          </cell>
          <cell r="C305">
            <v>49949</v>
          </cell>
          <cell r="D305">
            <v>2015000</v>
          </cell>
          <cell r="E305">
            <v>0.04</v>
          </cell>
          <cell r="J305" t="str">
            <v>Senior</v>
          </cell>
          <cell r="AE305">
            <v>2015000</v>
          </cell>
          <cell r="AF305">
            <v>0</v>
          </cell>
        </row>
        <row r="306">
          <cell r="A306" t="str">
            <v>Water &amp; Sewer</v>
          </cell>
          <cell r="C306">
            <v>50314</v>
          </cell>
          <cell r="D306">
            <v>1240000</v>
          </cell>
          <cell r="E306">
            <v>0.04</v>
          </cell>
          <cell r="J306" t="str">
            <v>Senior</v>
          </cell>
          <cell r="AE306">
            <v>1240000</v>
          </cell>
          <cell r="AF306">
            <v>0</v>
          </cell>
        </row>
        <row r="307">
          <cell r="A307" t="str">
            <v>Water &amp; Sewer</v>
          </cell>
          <cell r="C307">
            <v>50679</v>
          </cell>
          <cell r="D307">
            <v>8485000</v>
          </cell>
          <cell r="E307">
            <v>0.04</v>
          </cell>
          <cell r="J307" t="str">
            <v>Senior</v>
          </cell>
          <cell r="AE307">
            <v>8485000</v>
          </cell>
          <cell r="AF307">
            <v>0</v>
          </cell>
        </row>
        <row r="308">
          <cell r="A308" t="str">
            <v>Water &amp; Sewer</v>
          </cell>
          <cell r="C308">
            <v>51044</v>
          </cell>
          <cell r="D308">
            <v>8860000</v>
          </cell>
          <cell r="E308">
            <v>0.04</v>
          </cell>
          <cell r="J308" t="str">
            <v>Senior</v>
          </cell>
          <cell r="AE308">
            <v>8860000</v>
          </cell>
          <cell r="AF308">
            <v>0</v>
          </cell>
        </row>
        <row r="309">
          <cell r="A309" t="str">
            <v>Water &amp; Sewer</v>
          </cell>
          <cell r="C309">
            <v>51410</v>
          </cell>
          <cell r="D309">
            <v>9035000</v>
          </cell>
          <cell r="E309">
            <v>0.04</v>
          </cell>
          <cell r="J309" t="str">
            <v>Senior</v>
          </cell>
          <cell r="AE309">
            <v>9035000</v>
          </cell>
          <cell r="AF309">
            <v>0</v>
          </cell>
        </row>
        <row r="310">
          <cell r="A310" t="str">
            <v>Water &amp; Sewer</v>
          </cell>
          <cell r="C310">
            <v>50679</v>
          </cell>
          <cell r="D310">
            <v>6100000</v>
          </cell>
          <cell r="E310">
            <v>0.04</v>
          </cell>
          <cell r="J310" t="str">
            <v>Senior</v>
          </cell>
          <cell r="AE310">
            <v>6100000</v>
          </cell>
          <cell r="AF310">
            <v>0</v>
          </cell>
        </row>
        <row r="311">
          <cell r="A311" t="str">
            <v>Water &amp; Sewer</v>
          </cell>
          <cell r="C311">
            <v>51044</v>
          </cell>
          <cell r="D311">
            <v>6370000</v>
          </cell>
          <cell r="E311">
            <v>0.04</v>
          </cell>
          <cell r="J311" t="str">
            <v>Senior</v>
          </cell>
          <cell r="AE311">
            <v>6370000</v>
          </cell>
          <cell r="AF311">
            <v>0</v>
          </cell>
        </row>
        <row r="312">
          <cell r="A312" t="str">
            <v>Water &amp; Sewer</v>
          </cell>
          <cell r="C312">
            <v>51410</v>
          </cell>
          <cell r="D312">
            <v>6500000</v>
          </cell>
          <cell r="E312">
            <v>0.04</v>
          </cell>
          <cell r="J312" t="str">
            <v>Senior</v>
          </cell>
          <cell r="AE312">
            <v>6500000</v>
          </cell>
          <cell r="AF312">
            <v>0</v>
          </cell>
        </row>
        <row r="313">
          <cell r="A313" t="str">
            <v>Water &amp; Sewer</v>
          </cell>
          <cell r="C313">
            <v>44105</v>
          </cell>
          <cell r="D313">
            <v>5475000</v>
          </cell>
          <cell r="E313">
            <v>0.05</v>
          </cell>
          <cell r="J313" t="str">
            <v>Senior</v>
          </cell>
          <cell r="AE313">
            <v>5475000</v>
          </cell>
          <cell r="AF313">
            <v>0</v>
          </cell>
        </row>
        <row r="314">
          <cell r="A314" t="str">
            <v>Water &amp; Sewer</v>
          </cell>
          <cell r="C314">
            <v>44470</v>
          </cell>
          <cell r="D314">
            <v>11970000</v>
          </cell>
          <cell r="E314">
            <v>0.05</v>
          </cell>
          <cell r="J314" t="str">
            <v>Senior</v>
          </cell>
          <cell r="AE314">
            <v>11970000</v>
          </cell>
          <cell r="AF314">
            <v>0</v>
          </cell>
        </row>
        <row r="315">
          <cell r="A315" t="str">
            <v>Water &amp; Sewer</v>
          </cell>
          <cell r="C315">
            <v>44835</v>
          </cell>
          <cell r="D315">
            <v>14005000</v>
          </cell>
          <cell r="E315">
            <v>0.05</v>
          </cell>
          <cell r="J315" t="str">
            <v>Senior</v>
          </cell>
          <cell r="AE315">
            <v>14005000</v>
          </cell>
          <cell r="AF315">
            <v>0</v>
          </cell>
        </row>
        <row r="316">
          <cell r="A316" t="str">
            <v>Water &amp; Sewer</v>
          </cell>
          <cell r="C316">
            <v>45200</v>
          </cell>
          <cell r="D316">
            <v>23905000</v>
          </cell>
          <cell r="E316">
            <v>0.05</v>
          </cell>
          <cell r="J316" t="str">
            <v>Senior</v>
          </cell>
          <cell r="AE316">
            <v>23905000</v>
          </cell>
          <cell r="AF316">
            <v>0</v>
          </cell>
        </row>
        <row r="317">
          <cell r="A317" t="str">
            <v>Water &amp; Sewer</v>
          </cell>
          <cell r="C317">
            <v>45566</v>
          </cell>
          <cell r="D317">
            <v>15480000</v>
          </cell>
          <cell r="E317">
            <v>0.05</v>
          </cell>
          <cell r="J317" t="str">
            <v>Senior</v>
          </cell>
          <cell r="AE317">
            <v>15480000</v>
          </cell>
          <cell r="AF317">
            <v>0</v>
          </cell>
        </row>
        <row r="318">
          <cell r="A318" t="str">
            <v>Water &amp; Sewer</v>
          </cell>
          <cell r="C318">
            <v>45931</v>
          </cell>
          <cell r="D318">
            <v>23215000</v>
          </cell>
          <cell r="E318">
            <v>0.05</v>
          </cell>
          <cell r="J318" t="str">
            <v>Senior</v>
          </cell>
          <cell r="AE318">
            <v>23215000</v>
          </cell>
          <cell r="AF318">
            <v>0</v>
          </cell>
        </row>
        <row r="319">
          <cell r="A319" t="str">
            <v>Water &amp; Sewer</v>
          </cell>
          <cell r="C319">
            <v>46296</v>
          </cell>
          <cell r="D319">
            <v>23490000</v>
          </cell>
          <cell r="E319">
            <v>0.05</v>
          </cell>
          <cell r="J319" t="str">
            <v>Senior</v>
          </cell>
          <cell r="AE319">
            <v>23490000</v>
          </cell>
          <cell r="AF319">
            <v>0</v>
          </cell>
        </row>
        <row r="320">
          <cell r="A320" t="str">
            <v>Water &amp; Sewer</v>
          </cell>
          <cell r="C320">
            <v>46661</v>
          </cell>
          <cell r="D320">
            <v>24780000</v>
          </cell>
          <cell r="E320">
            <v>0.05</v>
          </cell>
          <cell r="J320" t="str">
            <v>Senior</v>
          </cell>
          <cell r="AE320">
            <v>24780000</v>
          </cell>
          <cell r="AF320">
            <v>0</v>
          </cell>
        </row>
        <row r="321">
          <cell r="A321" t="str">
            <v>Water &amp; Sewer</v>
          </cell>
          <cell r="C321">
            <v>47027</v>
          </cell>
          <cell r="D321">
            <v>24665000</v>
          </cell>
          <cell r="E321">
            <v>0.05</v>
          </cell>
          <cell r="J321" t="str">
            <v>Senior</v>
          </cell>
          <cell r="AE321">
            <v>24665000</v>
          </cell>
          <cell r="AF321">
            <v>0</v>
          </cell>
        </row>
        <row r="322">
          <cell r="A322" t="str">
            <v>Water &amp; Sewer</v>
          </cell>
          <cell r="C322">
            <v>47392</v>
          </cell>
          <cell r="D322">
            <v>26025000</v>
          </cell>
          <cell r="E322">
            <v>0.05</v>
          </cell>
          <cell r="J322" t="str">
            <v>Senior</v>
          </cell>
          <cell r="AE322">
            <v>26025000</v>
          </cell>
          <cell r="AF322">
            <v>0</v>
          </cell>
        </row>
        <row r="323">
          <cell r="A323" t="str">
            <v>Water &amp; Sewer</v>
          </cell>
          <cell r="C323">
            <v>47757</v>
          </cell>
          <cell r="D323">
            <v>11435000</v>
          </cell>
          <cell r="E323">
            <v>0.05</v>
          </cell>
          <cell r="J323" t="str">
            <v>Senior</v>
          </cell>
          <cell r="AE323">
            <v>11435000</v>
          </cell>
          <cell r="AF323">
            <v>0</v>
          </cell>
        </row>
        <row r="324">
          <cell r="A324" t="str">
            <v>Water &amp; Sewer</v>
          </cell>
          <cell r="C324">
            <v>48122</v>
          </cell>
          <cell r="D324">
            <v>17455000</v>
          </cell>
          <cell r="E324">
            <v>0.05</v>
          </cell>
          <cell r="J324" t="str">
            <v>Senior</v>
          </cell>
          <cell r="AE324">
            <v>17455000</v>
          </cell>
          <cell r="AF324">
            <v>0</v>
          </cell>
        </row>
        <row r="325">
          <cell r="A325" t="str">
            <v>Water &amp; Sewer</v>
          </cell>
          <cell r="C325">
            <v>48488</v>
          </cell>
          <cell r="D325">
            <v>16175000</v>
          </cell>
          <cell r="E325">
            <v>0.05</v>
          </cell>
          <cell r="J325" t="str">
            <v>Senior</v>
          </cell>
          <cell r="AE325">
            <v>16175000</v>
          </cell>
          <cell r="AF325">
            <v>0</v>
          </cell>
        </row>
        <row r="326">
          <cell r="A326" t="str">
            <v>Water &amp; Sewer</v>
          </cell>
          <cell r="C326">
            <v>48853</v>
          </cell>
          <cell r="D326">
            <v>11230000</v>
          </cell>
          <cell r="E326">
            <v>0.04</v>
          </cell>
          <cell r="J326" t="str">
            <v>Senior</v>
          </cell>
          <cell r="AE326">
            <v>11230000</v>
          </cell>
          <cell r="AF326">
            <v>0</v>
          </cell>
        </row>
        <row r="327">
          <cell r="A327" t="str">
            <v>Water &amp; Sewer</v>
          </cell>
          <cell r="C327">
            <v>49218</v>
          </cell>
          <cell r="D327">
            <v>9000000</v>
          </cell>
          <cell r="E327">
            <v>0.04</v>
          </cell>
          <cell r="J327" t="str">
            <v>Senior</v>
          </cell>
          <cell r="AE327">
            <v>9000000</v>
          </cell>
          <cell r="AF327">
            <v>0</v>
          </cell>
        </row>
        <row r="328">
          <cell r="A328" t="str">
            <v>Water &amp; Sewer</v>
          </cell>
          <cell r="C328">
            <v>49583</v>
          </cell>
          <cell r="D328">
            <v>10545000</v>
          </cell>
          <cell r="E328">
            <v>0.04</v>
          </cell>
          <cell r="J328" t="str">
            <v>Senior</v>
          </cell>
          <cell r="AE328">
            <v>10545000</v>
          </cell>
          <cell r="AF328">
            <v>0</v>
          </cell>
        </row>
        <row r="329">
          <cell r="A329" t="str">
            <v>Water &amp; Sewer</v>
          </cell>
          <cell r="C329">
            <v>50314</v>
          </cell>
          <cell r="D329">
            <v>1625000</v>
          </cell>
          <cell r="E329">
            <v>0.04</v>
          </cell>
          <cell r="J329" t="str">
            <v>Senior</v>
          </cell>
          <cell r="AE329">
            <v>1625000</v>
          </cell>
          <cell r="AF329">
            <v>0</v>
          </cell>
        </row>
        <row r="330">
          <cell r="A330" t="str">
            <v>Water &amp; Sewer</v>
          </cell>
          <cell r="C330">
            <v>50314</v>
          </cell>
          <cell r="D330">
            <v>3360000</v>
          </cell>
          <cell r="E330">
            <v>0.04</v>
          </cell>
          <cell r="J330" t="str">
            <v>Senior</v>
          </cell>
          <cell r="AE330">
            <v>3360000</v>
          </cell>
          <cell r="AF330">
            <v>0</v>
          </cell>
        </row>
        <row r="331">
          <cell r="A331" t="str">
            <v>Water &amp; Sewer</v>
          </cell>
          <cell r="C331">
            <v>50679</v>
          </cell>
          <cell r="D331">
            <v>12715000</v>
          </cell>
          <cell r="E331">
            <v>0.04</v>
          </cell>
          <cell r="J331" t="str">
            <v>Senior</v>
          </cell>
          <cell r="AE331">
            <v>12715000</v>
          </cell>
          <cell r="AF331">
            <v>0</v>
          </cell>
        </row>
        <row r="332">
          <cell r="A332" t="str">
            <v>Water &amp; Sewer</v>
          </cell>
          <cell r="C332">
            <v>51044</v>
          </cell>
          <cell r="D332">
            <v>13230000</v>
          </cell>
          <cell r="E332">
            <v>0.04</v>
          </cell>
          <cell r="J332" t="str">
            <v>Senior</v>
          </cell>
          <cell r="AE332">
            <v>13230000</v>
          </cell>
          <cell r="AF332">
            <v>0</v>
          </cell>
        </row>
        <row r="333">
          <cell r="A333" t="str">
            <v>Water &amp; Sewer</v>
          </cell>
          <cell r="C333">
            <v>51410</v>
          </cell>
          <cell r="D333">
            <v>4590000</v>
          </cell>
          <cell r="E333">
            <v>3.3750000000000002E-2</v>
          </cell>
          <cell r="J333" t="str">
            <v>Senior</v>
          </cell>
          <cell r="AE333">
            <v>4590000</v>
          </cell>
          <cell r="AF333">
            <v>0</v>
          </cell>
        </row>
        <row r="334">
          <cell r="A334" t="str">
            <v>Water &amp; Sewer</v>
          </cell>
          <cell r="C334">
            <v>51775</v>
          </cell>
          <cell r="D334">
            <v>8615000</v>
          </cell>
          <cell r="E334">
            <v>3.3750000000000002E-2</v>
          </cell>
          <cell r="J334" t="str">
            <v>Senior</v>
          </cell>
          <cell r="AE334">
            <v>8615000</v>
          </cell>
          <cell r="AF334">
            <v>0</v>
          </cell>
        </row>
        <row r="335">
          <cell r="A335" t="str">
            <v>Water &amp; Sewer</v>
          </cell>
          <cell r="C335">
            <v>49218</v>
          </cell>
          <cell r="D335">
            <v>1900000</v>
          </cell>
          <cell r="E335">
            <v>3.125E-2</v>
          </cell>
          <cell r="J335" t="str">
            <v>Senior</v>
          </cell>
          <cell r="AE335">
            <v>1900000</v>
          </cell>
          <cell r="AF335">
            <v>0</v>
          </cell>
        </row>
        <row r="336">
          <cell r="A336" t="str">
            <v>Water &amp; Sewer</v>
          </cell>
          <cell r="C336">
            <v>49583</v>
          </cell>
          <cell r="D336">
            <v>8940000</v>
          </cell>
          <cell r="E336">
            <v>3.2500000000000001E-2</v>
          </cell>
          <cell r="J336" t="str">
            <v>Senior</v>
          </cell>
          <cell r="AE336">
            <v>8940000</v>
          </cell>
          <cell r="AF336">
            <v>0</v>
          </cell>
        </row>
        <row r="337">
          <cell r="A337" t="str">
            <v>Water &amp; Sewer</v>
          </cell>
          <cell r="C337">
            <v>49949</v>
          </cell>
          <cell r="D337">
            <v>23235000</v>
          </cell>
          <cell r="E337">
            <v>3.2500000000000001E-2</v>
          </cell>
          <cell r="J337" t="str">
            <v>Senior</v>
          </cell>
          <cell r="AE337">
            <v>23235000</v>
          </cell>
          <cell r="AF337">
            <v>0</v>
          </cell>
        </row>
        <row r="338">
          <cell r="A338" t="str">
            <v>Water &amp; Sewer</v>
          </cell>
          <cell r="C338">
            <v>50314</v>
          </cell>
          <cell r="D338">
            <v>16160000</v>
          </cell>
          <cell r="E338">
            <v>3.3750000000000002E-2</v>
          </cell>
          <cell r="J338" t="str">
            <v>Senior</v>
          </cell>
          <cell r="AE338">
            <v>16160000</v>
          </cell>
          <cell r="AF338">
            <v>0</v>
          </cell>
        </row>
        <row r="339">
          <cell r="A339" t="str">
            <v>Water &amp; Sewer</v>
          </cell>
          <cell r="C339">
            <v>51775</v>
          </cell>
          <cell r="D339">
            <v>15000000</v>
          </cell>
          <cell r="E339">
            <v>3.5000000000000003E-2</v>
          </cell>
          <cell r="J339" t="str">
            <v>Senior</v>
          </cell>
          <cell r="AE339">
            <v>15000000</v>
          </cell>
          <cell r="AF339">
            <v>0</v>
          </cell>
        </row>
        <row r="340">
          <cell r="A340" t="str">
            <v>Water &amp; Sewer</v>
          </cell>
          <cell r="C340">
            <v>44470</v>
          </cell>
          <cell r="D340">
            <v>950000</v>
          </cell>
          <cell r="E340">
            <v>0.05</v>
          </cell>
          <cell r="J340" t="str">
            <v>Senior</v>
          </cell>
          <cell r="AE340">
            <v>950000</v>
          </cell>
          <cell r="AF340">
            <v>0</v>
          </cell>
        </row>
        <row r="341">
          <cell r="A341" t="str">
            <v>Water &amp; Sewer</v>
          </cell>
          <cell r="C341">
            <v>44835</v>
          </cell>
          <cell r="D341">
            <v>2975000</v>
          </cell>
          <cell r="E341">
            <v>0.05</v>
          </cell>
          <cell r="J341" t="str">
            <v>Senior</v>
          </cell>
          <cell r="AE341">
            <v>2975000</v>
          </cell>
          <cell r="AF341">
            <v>0</v>
          </cell>
        </row>
        <row r="342">
          <cell r="A342" t="str">
            <v>Water &amp; Sewer</v>
          </cell>
          <cell r="C342">
            <v>45200</v>
          </cell>
          <cell r="D342">
            <v>8170000</v>
          </cell>
          <cell r="E342">
            <v>0.05</v>
          </cell>
          <cell r="J342" t="str">
            <v>Senior</v>
          </cell>
          <cell r="AE342">
            <v>8170000</v>
          </cell>
          <cell r="AF342">
            <v>0</v>
          </cell>
        </row>
        <row r="343">
          <cell r="A343" t="str">
            <v>Water &amp; Sewer</v>
          </cell>
          <cell r="C343">
            <v>45566</v>
          </cell>
          <cell r="D343">
            <v>5500000</v>
          </cell>
          <cell r="E343">
            <v>0.05</v>
          </cell>
          <cell r="J343" t="str">
            <v>Senior</v>
          </cell>
          <cell r="AE343">
            <v>5500000</v>
          </cell>
          <cell r="AF343">
            <v>0</v>
          </cell>
        </row>
        <row r="344">
          <cell r="A344" t="str">
            <v>Water &amp; Sewer</v>
          </cell>
          <cell r="C344">
            <v>45931</v>
          </cell>
          <cell r="D344">
            <v>3500000</v>
          </cell>
          <cell r="E344">
            <v>2.75E-2</v>
          </cell>
          <cell r="J344" t="str">
            <v>Senior</v>
          </cell>
          <cell r="AE344">
            <v>3500000</v>
          </cell>
          <cell r="AF344">
            <v>0</v>
          </cell>
        </row>
        <row r="345">
          <cell r="A345" t="str">
            <v>Water &amp; Sewer</v>
          </cell>
          <cell r="C345">
            <v>45931</v>
          </cell>
          <cell r="D345">
            <v>8050000</v>
          </cell>
          <cell r="E345">
            <v>0.05</v>
          </cell>
          <cell r="J345" t="str">
            <v>Senior</v>
          </cell>
          <cell r="AE345">
            <v>8050000</v>
          </cell>
          <cell r="AF345">
            <v>0</v>
          </cell>
        </row>
        <row r="346">
          <cell r="A346" t="str">
            <v>Water &amp; Sewer</v>
          </cell>
          <cell r="C346">
            <v>46296</v>
          </cell>
          <cell r="D346">
            <v>1920000</v>
          </cell>
          <cell r="E346">
            <v>0.05</v>
          </cell>
          <cell r="J346" t="str">
            <v>Senior</v>
          </cell>
          <cell r="AE346">
            <v>1920000</v>
          </cell>
          <cell r="AF346">
            <v>0</v>
          </cell>
        </row>
        <row r="347">
          <cell r="A347" t="str">
            <v>Water &amp; Sewer</v>
          </cell>
          <cell r="C347">
            <v>46661</v>
          </cell>
          <cell r="D347">
            <v>3705000</v>
          </cell>
          <cell r="E347">
            <v>0.05</v>
          </cell>
          <cell r="J347" t="str">
            <v>Senior</v>
          </cell>
          <cell r="AE347">
            <v>3705000</v>
          </cell>
          <cell r="AF347">
            <v>0</v>
          </cell>
        </row>
        <row r="348">
          <cell r="A348" t="str">
            <v>Water &amp; Sewer</v>
          </cell>
          <cell r="C348">
            <v>47027</v>
          </cell>
          <cell r="D348">
            <v>3770000</v>
          </cell>
          <cell r="E348">
            <v>0.05</v>
          </cell>
          <cell r="J348" t="str">
            <v>Senior</v>
          </cell>
          <cell r="AE348">
            <v>3770000</v>
          </cell>
          <cell r="AF348">
            <v>0</v>
          </cell>
        </row>
        <row r="349">
          <cell r="A349" t="str">
            <v>Water &amp; Sewer</v>
          </cell>
          <cell r="C349">
            <v>47392</v>
          </cell>
          <cell r="D349">
            <v>5930000</v>
          </cell>
          <cell r="E349">
            <v>0.05</v>
          </cell>
          <cell r="J349" t="str">
            <v>Senior</v>
          </cell>
          <cell r="AE349">
            <v>5930000</v>
          </cell>
          <cell r="AF349">
            <v>0</v>
          </cell>
        </row>
        <row r="350">
          <cell r="A350" t="str">
            <v>Water &amp; Sewer</v>
          </cell>
          <cell r="C350">
            <v>47757</v>
          </cell>
          <cell r="D350">
            <v>2125000</v>
          </cell>
          <cell r="E350">
            <v>0.05</v>
          </cell>
          <cell r="J350" t="str">
            <v>Senior</v>
          </cell>
          <cell r="AE350">
            <v>2125000</v>
          </cell>
          <cell r="AF350">
            <v>0</v>
          </cell>
        </row>
        <row r="351">
          <cell r="A351" t="str">
            <v>Water &amp; Sewer</v>
          </cell>
          <cell r="C351">
            <v>48122</v>
          </cell>
          <cell r="D351">
            <v>1745000</v>
          </cell>
          <cell r="E351">
            <v>0.05</v>
          </cell>
          <cell r="J351" t="str">
            <v>Senior</v>
          </cell>
          <cell r="AE351">
            <v>1745000</v>
          </cell>
          <cell r="AF351">
            <v>0</v>
          </cell>
        </row>
        <row r="352">
          <cell r="A352" t="str">
            <v>Water &amp; Sewer</v>
          </cell>
          <cell r="C352">
            <v>48488</v>
          </cell>
          <cell r="D352">
            <v>3595000</v>
          </cell>
          <cell r="E352">
            <v>0.05</v>
          </cell>
          <cell r="J352" t="str">
            <v>Senior</v>
          </cell>
          <cell r="AE352">
            <v>3595000</v>
          </cell>
          <cell r="AF352">
            <v>0</v>
          </cell>
        </row>
        <row r="353">
          <cell r="A353" t="str">
            <v>Water &amp; Sewer</v>
          </cell>
          <cell r="C353">
            <v>48853</v>
          </cell>
          <cell r="D353">
            <v>5815000</v>
          </cell>
          <cell r="E353">
            <v>0.05</v>
          </cell>
          <cell r="J353" t="str">
            <v>Senior</v>
          </cell>
          <cell r="AE353">
            <v>5815000</v>
          </cell>
          <cell r="AF353">
            <v>0</v>
          </cell>
        </row>
        <row r="354">
          <cell r="A354" t="str">
            <v>Water &amp; Sewer</v>
          </cell>
          <cell r="C354">
            <v>49218</v>
          </cell>
          <cell r="D354">
            <v>1190000</v>
          </cell>
          <cell r="E354">
            <v>3.2500000000000001E-2</v>
          </cell>
          <cell r="J354" t="str">
            <v>Senior</v>
          </cell>
          <cell r="AE354">
            <v>1190000</v>
          </cell>
          <cell r="AF354">
            <v>0</v>
          </cell>
        </row>
        <row r="355">
          <cell r="A355" t="str">
            <v>District Energy System</v>
          </cell>
          <cell r="C355">
            <v>43374</v>
          </cell>
          <cell r="D355">
            <v>1660000</v>
          </cell>
          <cell r="E355">
            <v>1.7250000000000001E-2</v>
          </cell>
          <cell r="J355" t="str">
            <v>Senior</v>
          </cell>
          <cell r="AE355">
            <v>1660000</v>
          </cell>
          <cell r="AF355">
            <v>0</v>
          </cell>
        </row>
        <row r="356">
          <cell r="A356" t="str">
            <v>District Energy System</v>
          </cell>
          <cell r="C356">
            <v>43739</v>
          </cell>
          <cell r="D356">
            <v>1690000</v>
          </cell>
          <cell r="E356">
            <v>2.0650000000000002E-2</v>
          </cell>
          <cell r="J356" t="str">
            <v>Senior</v>
          </cell>
          <cell r="AE356">
            <v>1690000</v>
          </cell>
          <cell r="AF356">
            <v>0</v>
          </cell>
        </row>
        <row r="357">
          <cell r="A357" t="str">
            <v>District Energy System</v>
          </cell>
          <cell r="C357">
            <v>44105</v>
          </cell>
          <cell r="D357">
            <v>1725000</v>
          </cell>
          <cell r="E357">
            <v>2.4150000000000001E-2</v>
          </cell>
          <cell r="J357" t="str">
            <v>Senior</v>
          </cell>
          <cell r="AE357">
            <v>1725000</v>
          </cell>
          <cell r="AF357">
            <v>0</v>
          </cell>
        </row>
        <row r="358">
          <cell r="A358" t="str">
            <v>District Energy System</v>
          </cell>
          <cell r="C358">
            <v>44470</v>
          </cell>
          <cell r="D358">
            <v>1770000</v>
          </cell>
          <cell r="E358">
            <v>2.6939999999999999E-2</v>
          </cell>
          <cell r="J358" t="str">
            <v>Senior</v>
          </cell>
          <cell r="AE358">
            <v>1770000</v>
          </cell>
          <cell r="AF358">
            <v>0</v>
          </cell>
        </row>
        <row r="359">
          <cell r="A359" t="str">
            <v>District Energy System</v>
          </cell>
          <cell r="C359">
            <v>44835</v>
          </cell>
          <cell r="D359">
            <v>1815000</v>
          </cell>
          <cell r="E359">
            <v>0.03</v>
          </cell>
          <cell r="J359" t="str">
            <v>Senior</v>
          </cell>
          <cell r="AE359">
            <v>1815000</v>
          </cell>
          <cell r="AF359">
            <v>0</v>
          </cell>
        </row>
        <row r="360">
          <cell r="A360" t="str">
            <v>District Energy System</v>
          </cell>
          <cell r="C360">
            <v>45200</v>
          </cell>
          <cell r="D360">
            <v>1870000</v>
          </cell>
          <cell r="E360">
            <v>3.2439999999999997E-2</v>
          </cell>
          <cell r="J360" t="str">
            <v>Senior</v>
          </cell>
          <cell r="AE360">
            <v>1870000</v>
          </cell>
          <cell r="AF360">
            <v>0</v>
          </cell>
        </row>
        <row r="361">
          <cell r="A361" t="str">
            <v>District Energy System</v>
          </cell>
          <cell r="C361">
            <v>45566</v>
          </cell>
          <cell r="D361">
            <v>1930000</v>
          </cell>
          <cell r="E361">
            <v>3.3939999999999998E-2</v>
          </cell>
          <cell r="J361" t="str">
            <v>Senior</v>
          </cell>
          <cell r="AE361">
            <v>1930000</v>
          </cell>
          <cell r="AF361">
            <v>0</v>
          </cell>
        </row>
        <row r="362">
          <cell r="A362" t="str">
            <v>District Energy System</v>
          </cell>
          <cell r="C362">
            <v>45931</v>
          </cell>
          <cell r="D362">
            <v>1995000</v>
          </cell>
          <cell r="E362">
            <v>3.5439999999999999E-2</v>
          </cell>
          <cell r="J362" t="str">
            <v>Senior</v>
          </cell>
          <cell r="AE362">
            <v>1995000</v>
          </cell>
          <cell r="AF362">
            <v>0</v>
          </cell>
        </row>
        <row r="363">
          <cell r="A363" t="str">
            <v>District Energy System</v>
          </cell>
          <cell r="C363">
            <v>46296</v>
          </cell>
          <cell r="D363">
            <v>2065000</v>
          </cell>
          <cell r="E363">
            <v>3.6940000000000001E-2</v>
          </cell>
          <cell r="J363" t="str">
            <v>Senior</v>
          </cell>
          <cell r="AE363">
            <v>2065000</v>
          </cell>
          <cell r="AF363">
            <v>0</v>
          </cell>
        </row>
        <row r="364">
          <cell r="A364" t="str">
            <v>District Energy System</v>
          </cell>
          <cell r="C364">
            <v>46661</v>
          </cell>
          <cell r="D364">
            <v>2145000</v>
          </cell>
          <cell r="E364">
            <v>4.2380000000000001E-2</v>
          </cell>
          <cell r="J364" t="str">
            <v>Senior</v>
          </cell>
          <cell r="AE364">
            <v>2145000</v>
          </cell>
          <cell r="AF364">
            <v>0</v>
          </cell>
        </row>
        <row r="365">
          <cell r="A365" t="str">
            <v>District Energy System</v>
          </cell>
          <cell r="C365">
            <v>47027</v>
          </cell>
          <cell r="D365">
            <v>2235000</v>
          </cell>
          <cell r="E365">
            <v>4.2380000000000001E-2</v>
          </cell>
          <cell r="J365" t="str">
            <v>Senior</v>
          </cell>
          <cell r="AE365">
            <v>2235000</v>
          </cell>
          <cell r="AF365">
            <v>0</v>
          </cell>
        </row>
        <row r="366">
          <cell r="A366" t="str">
            <v>District Energy System</v>
          </cell>
          <cell r="C366">
            <v>47392</v>
          </cell>
          <cell r="D366">
            <v>2330000</v>
          </cell>
          <cell r="E366">
            <v>4.2380000000000001E-2</v>
          </cell>
          <cell r="J366" t="str">
            <v>Senior</v>
          </cell>
          <cell r="AE366">
            <v>2330000</v>
          </cell>
          <cell r="AF366">
            <v>0</v>
          </cell>
        </row>
        <row r="367">
          <cell r="A367" t="str">
            <v>District Energy System</v>
          </cell>
          <cell r="C367">
            <v>47757</v>
          </cell>
          <cell r="D367">
            <v>2425000</v>
          </cell>
          <cell r="E367">
            <v>4.2380000000000001E-2</v>
          </cell>
          <cell r="J367" t="str">
            <v>Senior</v>
          </cell>
          <cell r="AE367">
            <v>2425000</v>
          </cell>
          <cell r="AF367">
            <v>0</v>
          </cell>
        </row>
        <row r="368">
          <cell r="A368" t="str">
            <v>District Energy System</v>
          </cell>
          <cell r="C368">
            <v>48122</v>
          </cell>
          <cell r="D368">
            <v>2530000</v>
          </cell>
          <cell r="E368">
            <v>4.5379999999999997E-2</v>
          </cell>
          <cell r="J368" t="str">
            <v>Senior</v>
          </cell>
          <cell r="AE368">
            <v>2530000</v>
          </cell>
          <cell r="AF368">
            <v>0</v>
          </cell>
        </row>
        <row r="369">
          <cell r="A369" t="str">
            <v>District Energy System</v>
          </cell>
          <cell r="C369">
            <v>48488</v>
          </cell>
          <cell r="D369">
            <v>2645000</v>
          </cell>
          <cell r="E369">
            <v>4.5379999999999997E-2</v>
          </cell>
          <cell r="J369" t="str">
            <v>Senior</v>
          </cell>
          <cell r="AE369">
            <v>2645000</v>
          </cell>
          <cell r="AF369">
            <v>0</v>
          </cell>
        </row>
        <row r="370">
          <cell r="A370" t="str">
            <v>District Energy System</v>
          </cell>
          <cell r="C370">
            <v>48853</v>
          </cell>
          <cell r="D370">
            <v>2765000</v>
          </cell>
          <cell r="E370">
            <v>4.5379999999999997E-2</v>
          </cell>
          <cell r="J370" t="str">
            <v>Senior</v>
          </cell>
          <cell r="AE370">
            <v>2765000</v>
          </cell>
          <cell r="AF370">
            <v>0</v>
          </cell>
        </row>
        <row r="371">
          <cell r="A371" t="str">
            <v>District Energy System</v>
          </cell>
          <cell r="C371">
            <v>49218</v>
          </cell>
          <cell r="D371">
            <v>2890000</v>
          </cell>
          <cell r="E371">
            <v>4.5379999999999997E-2</v>
          </cell>
          <cell r="J371" t="str">
            <v>Senior</v>
          </cell>
          <cell r="AE371">
            <v>2890000</v>
          </cell>
          <cell r="AF371">
            <v>0</v>
          </cell>
        </row>
        <row r="372">
          <cell r="A372" t="str">
            <v>Power Park</v>
          </cell>
          <cell r="C372">
            <v>50314</v>
          </cell>
          <cell r="D372">
            <v>100000</v>
          </cell>
          <cell r="E372">
            <v>4.4999999999999998E-2</v>
          </cell>
          <cell r="J372" t="str">
            <v>Senior</v>
          </cell>
          <cell r="AE372">
            <v>100000</v>
          </cell>
          <cell r="AF372">
            <v>0</v>
          </cell>
        </row>
        <row r="373">
          <cell r="A373" t="str">
            <v>Power Park</v>
          </cell>
          <cell r="C373">
            <v>49218</v>
          </cell>
          <cell r="D373">
            <v>6925000</v>
          </cell>
          <cell r="E373">
            <v>0.05</v>
          </cell>
          <cell r="J373" t="str">
            <v>Senior</v>
          </cell>
          <cell r="AE373">
            <v>6925000</v>
          </cell>
          <cell r="AF373">
            <v>0</v>
          </cell>
        </row>
        <row r="374">
          <cell r="A374" t="str">
            <v>Power Park</v>
          </cell>
          <cell r="C374">
            <v>49583</v>
          </cell>
          <cell r="D374">
            <v>7200000</v>
          </cell>
          <cell r="E374">
            <v>0.05</v>
          </cell>
          <cell r="J374" t="str">
            <v>Senior</v>
          </cell>
          <cell r="AE374">
            <v>7200000</v>
          </cell>
          <cell r="AF374">
            <v>0</v>
          </cell>
        </row>
        <row r="375">
          <cell r="A375" t="str">
            <v>Power Park</v>
          </cell>
          <cell r="C375">
            <v>49949</v>
          </cell>
          <cell r="D375">
            <v>7475000</v>
          </cell>
          <cell r="E375">
            <v>0.05</v>
          </cell>
          <cell r="J375" t="str">
            <v>Senior</v>
          </cell>
          <cell r="AE375">
            <v>7475000</v>
          </cell>
          <cell r="AF375">
            <v>0</v>
          </cell>
        </row>
        <row r="376">
          <cell r="A376" t="str">
            <v>Power Park</v>
          </cell>
          <cell r="C376">
            <v>50314</v>
          </cell>
          <cell r="D376">
            <v>7770000</v>
          </cell>
          <cell r="E376">
            <v>0.05</v>
          </cell>
          <cell r="J376" t="str">
            <v>Senior</v>
          </cell>
          <cell r="AE376">
            <v>7770000</v>
          </cell>
          <cell r="AF376">
            <v>0</v>
          </cell>
        </row>
        <row r="377">
          <cell r="A377" t="str">
            <v>Power Park</v>
          </cell>
          <cell r="C377">
            <v>43374</v>
          </cell>
          <cell r="D377">
            <v>1720000</v>
          </cell>
          <cell r="E377">
            <v>4.4999999999999998E-2</v>
          </cell>
          <cell r="J377" t="str">
            <v>Senior</v>
          </cell>
          <cell r="AE377">
            <v>1720000</v>
          </cell>
          <cell r="AF377">
            <v>0</v>
          </cell>
        </row>
        <row r="378">
          <cell r="A378" t="str">
            <v>Power Park</v>
          </cell>
          <cell r="C378">
            <v>43739</v>
          </cell>
          <cell r="D378">
            <v>1775000</v>
          </cell>
          <cell r="E378">
            <v>4.7E-2</v>
          </cell>
          <cell r="J378" t="str">
            <v>Senior</v>
          </cell>
          <cell r="AE378">
            <v>1775000</v>
          </cell>
          <cell r="AF378">
            <v>0</v>
          </cell>
        </row>
        <row r="379">
          <cell r="A379" t="str">
            <v>Power Park</v>
          </cell>
          <cell r="C379">
            <v>44105</v>
          </cell>
          <cell r="D379">
            <v>1830000</v>
          </cell>
          <cell r="E379">
            <v>4.8500000000000001E-2</v>
          </cell>
          <cell r="J379" t="str">
            <v>Senior</v>
          </cell>
          <cell r="AE379">
            <v>1830000</v>
          </cell>
          <cell r="AF379">
            <v>0</v>
          </cell>
        </row>
        <row r="380">
          <cell r="A380" t="str">
            <v>Power Park</v>
          </cell>
          <cell r="C380">
            <v>44470</v>
          </cell>
          <cell r="D380">
            <v>1890000</v>
          </cell>
          <cell r="E380">
            <v>4.7500000000000001E-2</v>
          </cell>
          <cell r="J380" t="str">
            <v>Senior</v>
          </cell>
          <cell r="AE380">
            <v>1890000</v>
          </cell>
          <cell r="AF380">
            <v>0</v>
          </cell>
        </row>
        <row r="381">
          <cell r="A381" t="str">
            <v>Power Park</v>
          </cell>
          <cell r="C381">
            <v>44835</v>
          </cell>
          <cell r="D381">
            <v>1950000</v>
          </cell>
          <cell r="E381">
            <v>4.8500000000000001E-2</v>
          </cell>
          <cell r="J381" t="str">
            <v>Senior</v>
          </cell>
          <cell r="AE381">
            <v>1950000</v>
          </cell>
          <cell r="AF381">
            <v>0</v>
          </cell>
        </row>
        <row r="382">
          <cell r="A382" t="str">
            <v>Power Park</v>
          </cell>
          <cell r="C382">
            <v>45200</v>
          </cell>
          <cell r="D382">
            <v>2020000</v>
          </cell>
          <cell r="E382">
            <v>4.9500000000000002E-2</v>
          </cell>
          <cell r="J382" t="str">
            <v>Senior</v>
          </cell>
          <cell r="AE382">
            <v>2020000</v>
          </cell>
          <cell r="AF382">
            <v>0</v>
          </cell>
        </row>
        <row r="383">
          <cell r="A383" t="str">
            <v>Power Park</v>
          </cell>
          <cell r="C383">
            <v>45566</v>
          </cell>
          <cell r="D383">
            <v>2085000</v>
          </cell>
          <cell r="E383">
            <v>5.0500000000000003E-2</v>
          </cell>
          <cell r="J383" t="str">
            <v>Senior</v>
          </cell>
          <cell r="AE383">
            <v>2085000</v>
          </cell>
          <cell r="AF383">
            <v>0</v>
          </cell>
        </row>
        <row r="384">
          <cell r="A384" t="str">
            <v>Power Park</v>
          </cell>
          <cell r="C384">
            <v>45931</v>
          </cell>
          <cell r="D384">
            <v>2160000</v>
          </cell>
          <cell r="E384">
            <v>5.1499999999999997E-2</v>
          </cell>
          <cell r="J384" t="str">
            <v>Senior</v>
          </cell>
          <cell r="AE384">
            <v>2160000</v>
          </cell>
          <cell r="AF384">
            <v>0</v>
          </cell>
        </row>
        <row r="385">
          <cell r="A385" t="str">
            <v>Power Park</v>
          </cell>
          <cell r="C385">
            <v>46296</v>
          </cell>
          <cell r="D385">
            <v>2240000</v>
          </cell>
          <cell r="E385">
            <v>5.2499999999999998E-2</v>
          </cell>
          <cell r="J385" t="str">
            <v>Senior</v>
          </cell>
          <cell r="AE385">
            <v>2240000</v>
          </cell>
          <cell r="AF385">
            <v>0</v>
          </cell>
        </row>
        <row r="386">
          <cell r="A386" t="str">
            <v>Power Park</v>
          </cell>
          <cell r="C386">
            <v>46661</v>
          </cell>
          <cell r="D386">
            <v>2325000</v>
          </cell>
          <cell r="E386">
            <v>5.3499999999999999E-2</v>
          </cell>
          <cell r="J386" t="str">
            <v>Senior</v>
          </cell>
          <cell r="AE386">
            <v>2325000</v>
          </cell>
          <cell r="AF386">
            <v>0</v>
          </cell>
        </row>
        <row r="387">
          <cell r="A387" t="str">
            <v>Power Park</v>
          </cell>
          <cell r="C387">
            <v>47027</v>
          </cell>
          <cell r="D387">
            <v>2415000</v>
          </cell>
          <cell r="E387">
            <v>5.45E-2</v>
          </cell>
          <cell r="J387" t="str">
            <v>Senior</v>
          </cell>
          <cell r="AE387">
            <v>2415000</v>
          </cell>
          <cell r="AF387">
            <v>0</v>
          </cell>
        </row>
        <row r="388">
          <cell r="A388" t="str">
            <v>Power Park</v>
          </cell>
          <cell r="C388">
            <v>43739</v>
          </cell>
          <cell r="D388">
            <v>5680000</v>
          </cell>
          <cell r="E388">
            <v>0.05</v>
          </cell>
          <cell r="J388" t="str">
            <v>Senior</v>
          </cell>
          <cell r="AE388">
            <v>5680000</v>
          </cell>
          <cell r="AF388">
            <v>0</v>
          </cell>
        </row>
        <row r="389">
          <cell r="A389" t="str">
            <v>Power Park</v>
          </cell>
          <cell r="C389">
            <v>44105</v>
          </cell>
          <cell r="D389">
            <v>7710000</v>
          </cell>
          <cell r="E389">
            <v>0.05</v>
          </cell>
          <cell r="J389" t="str">
            <v>Senior</v>
          </cell>
          <cell r="AE389">
            <v>7710000</v>
          </cell>
          <cell r="AF389">
            <v>0</v>
          </cell>
        </row>
        <row r="390">
          <cell r="A390" t="str">
            <v>Power Park</v>
          </cell>
          <cell r="C390">
            <v>44470</v>
          </cell>
          <cell r="D390">
            <v>1000000</v>
          </cell>
          <cell r="E390">
            <v>2.375E-2</v>
          </cell>
          <cell r="J390" t="str">
            <v>Senior</v>
          </cell>
          <cell r="AE390">
            <v>1000000</v>
          </cell>
          <cell r="AF390">
            <v>0</v>
          </cell>
        </row>
        <row r="391">
          <cell r="A391" t="str">
            <v>Power Park</v>
          </cell>
          <cell r="C391">
            <v>44470</v>
          </cell>
          <cell r="D391">
            <v>7675000</v>
          </cell>
          <cell r="E391">
            <v>0.05</v>
          </cell>
          <cell r="J391" t="str">
            <v>Senior</v>
          </cell>
          <cell r="AE391">
            <v>7675000</v>
          </cell>
          <cell r="AF391">
            <v>0</v>
          </cell>
        </row>
        <row r="392">
          <cell r="A392" t="str">
            <v>Power Park</v>
          </cell>
          <cell r="C392">
            <v>44835</v>
          </cell>
          <cell r="D392">
            <v>1470000</v>
          </cell>
          <cell r="E392">
            <v>2.6249999999999999E-2</v>
          </cell>
          <cell r="J392" t="str">
            <v>Senior</v>
          </cell>
          <cell r="AE392">
            <v>1470000</v>
          </cell>
          <cell r="AF392">
            <v>0</v>
          </cell>
        </row>
        <row r="393">
          <cell r="A393" t="str">
            <v>Power Park</v>
          </cell>
          <cell r="C393">
            <v>44835</v>
          </cell>
          <cell r="D393">
            <v>7505000</v>
          </cell>
          <cell r="E393">
            <v>0.05</v>
          </cell>
          <cell r="J393" t="str">
            <v>Senior</v>
          </cell>
          <cell r="AE393">
            <v>7505000</v>
          </cell>
          <cell r="AF393">
            <v>0</v>
          </cell>
        </row>
        <row r="394">
          <cell r="A394" t="str">
            <v>Power Park</v>
          </cell>
          <cell r="C394">
            <v>45200</v>
          </cell>
          <cell r="D394">
            <v>1330000</v>
          </cell>
          <cell r="E394">
            <v>0.03</v>
          </cell>
          <cell r="J394" t="str">
            <v>Senior</v>
          </cell>
          <cell r="AE394">
            <v>1330000</v>
          </cell>
          <cell r="AF394">
            <v>0</v>
          </cell>
        </row>
        <row r="395">
          <cell r="A395" t="str">
            <v>Power Park</v>
          </cell>
          <cell r="C395">
            <v>45200</v>
          </cell>
          <cell r="D395">
            <v>6090000</v>
          </cell>
          <cell r="E395">
            <v>0.05</v>
          </cell>
          <cell r="J395" t="str">
            <v>Senior</v>
          </cell>
          <cell r="AE395">
            <v>6090000</v>
          </cell>
          <cell r="AF395">
            <v>0</v>
          </cell>
        </row>
        <row r="396">
          <cell r="A396" t="str">
            <v>Power Park</v>
          </cell>
          <cell r="C396">
            <v>45566</v>
          </cell>
          <cell r="D396">
            <v>1560000</v>
          </cell>
          <cell r="E396">
            <v>0.03</v>
          </cell>
          <cell r="J396" t="str">
            <v>Senior</v>
          </cell>
          <cell r="AE396">
            <v>1560000</v>
          </cell>
          <cell r="AF396">
            <v>0</v>
          </cell>
        </row>
        <row r="397">
          <cell r="A397" t="str">
            <v>Power Park</v>
          </cell>
          <cell r="C397">
            <v>45566</v>
          </cell>
          <cell r="D397">
            <v>8295000</v>
          </cell>
          <cell r="E397">
            <v>0.05</v>
          </cell>
          <cell r="J397" t="str">
            <v>Senior</v>
          </cell>
          <cell r="AE397">
            <v>8295000</v>
          </cell>
          <cell r="AF397">
            <v>0</v>
          </cell>
        </row>
        <row r="398">
          <cell r="A398" t="str">
            <v>Power Park</v>
          </cell>
          <cell r="C398">
            <v>45931</v>
          </cell>
          <cell r="D398">
            <v>2495000</v>
          </cell>
          <cell r="E398">
            <v>3.125E-2</v>
          </cell>
          <cell r="J398" t="str">
            <v>Senior</v>
          </cell>
          <cell r="AE398">
            <v>2495000</v>
          </cell>
          <cell r="AF398">
            <v>0</v>
          </cell>
        </row>
        <row r="399">
          <cell r="A399" t="str">
            <v>Power Park</v>
          </cell>
          <cell r="C399">
            <v>46296</v>
          </cell>
          <cell r="D399">
            <v>3100000</v>
          </cell>
          <cell r="E399">
            <v>3.2500000000000001E-2</v>
          </cell>
          <cell r="J399" t="str">
            <v>Senior</v>
          </cell>
          <cell r="AE399">
            <v>3100000</v>
          </cell>
          <cell r="AF399">
            <v>0</v>
          </cell>
        </row>
        <row r="400">
          <cell r="A400" t="str">
            <v>Power Park</v>
          </cell>
          <cell r="C400">
            <v>46661</v>
          </cell>
          <cell r="D400">
            <v>3590000</v>
          </cell>
          <cell r="E400">
            <v>3.3750000000000002E-2</v>
          </cell>
          <cell r="J400" t="str">
            <v>Senior</v>
          </cell>
          <cell r="AE400">
            <v>3590000</v>
          </cell>
          <cell r="AF400">
            <v>0</v>
          </cell>
        </row>
        <row r="401">
          <cell r="A401" t="str">
            <v>Power Park</v>
          </cell>
          <cell r="C401">
            <v>47027</v>
          </cell>
          <cell r="D401">
            <v>8325000</v>
          </cell>
          <cell r="E401">
            <v>0.04</v>
          </cell>
          <cell r="J401" t="str">
            <v>Senior</v>
          </cell>
          <cell r="AE401">
            <v>8325000</v>
          </cell>
          <cell r="AF401">
            <v>0</v>
          </cell>
        </row>
        <row r="402">
          <cell r="A402" t="str">
            <v>Power Park</v>
          </cell>
          <cell r="C402">
            <v>50314</v>
          </cell>
          <cell r="D402">
            <v>100000</v>
          </cell>
          <cell r="E402">
            <v>0.04</v>
          </cell>
          <cell r="J402" t="str">
            <v>Senior</v>
          </cell>
          <cell r="AE402">
            <v>100000</v>
          </cell>
          <cell r="AF402">
            <v>0</v>
          </cell>
        </row>
        <row r="403">
          <cell r="A403" t="str">
            <v>Power Park</v>
          </cell>
          <cell r="C403">
            <v>47392</v>
          </cell>
          <cell r="D403">
            <v>7660000</v>
          </cell>
          <cell r="E403">
            <v>0.04</v>
          </cell>
          <cell r="J403" t="str">
            <v>Senior</v>
          </cell>
          <cell r="AE403">
            <v>7660000</v>
          </cell>
          <cell r="AF403">
            <v>0</v>
          </cell>
        </row>
        <row r="404">
          <cell r="A404" t="str">
            <v>Power Park</v>
          </cell>
          <cell r="C404">
            <v>47757</v>
          </cell>
          <cell r="D404">
            <v>7960000</v>
          </cell>
          <cell r="E404">
            <v>0.04</v>
          </cell>
          <cell r="J404" t="str">
            <v>Senior</v>
          </cell>
          <cell r="AE404">
            <v>7960000</v>
          </cell>
          <cell r="AF404">
            <v>0</v>
          </cell>
        </row>
        <row r="405">
          <cell r="A405" t="str">
            <v>Power Park</v>
          </cell>
          <cell r="C405">
            <v>48122</v>
          </cell>
          <cell r="D405">
            <v>8280000</v>
          </cell>
          <cell r="E405">
            <v>0.04</v>
          </cell>
          <cell r="J405" t="str">
            <v>Senior</v>
          </cell>
          <cell r="AE405">
            <v>8280000</v>
          </cell>
          <cell r="AF405">
            <v>0</v>
          </cell>
        </row>
        <row r="406">
          <cell r="A406" t="str">
            <v>Power Park</v>
          </cell>
          <cell r="C406">
            <v>48488</v>
          </cell>
          <cell r="D406">
            <v>1505000</v>
          </cell>
          <cell r="E406">
            <v>0.04</v>
          </cell>
          <cell r="J406" t="str">
            <v>Senior</v>
          </cell>
          <cell r="AE406">
            <v>1505000</v>
          </cell>
          <cell r="AF406">
            <v>0</v>
          </cell>
        </row>
        <row r="407">
          <cell r="A407" t="str">
            <v>Power Park</v>
          </cell>
          <cell r="C407">
            <v>43739</v>
          </cell>
          <cell r="D407">
            <v>4120000</v>
          </cell>
          <cell r="E407">
            <v>0.05</v>
          </cell>
          <cell r="J407" t="str">
            <v>Senior</v>
          </cell>
          <cell r="AE407">
            <v>4120000</v>
          </cell>
          <cell r="AF407">
            <v>0</v>
          </cell>
        </row>
        <row r="408">
          <cell r="A408" t="str">
            <v>Power Park</v>
          </cell>
          <cell r="C408">
            <v>44105</v>
          </cell>
          <cell r="D408">
            <v>1565000</v>
          </cell>
          <cell r="E408">
            <v>0.02</v>
          </cell>
          <cell r="J408" t="str">
            <v>Senior</v>
          </cell>
          <cell r="AE408">
            <v>1565000</v>
          </cell>
          <cell r="AF408">
            <v>0</v>
          </cell>
        </row>
        <row r="409">
          <cell r="A409" t="str">
            <v>Power Park</v>
          </cell>
          <cell r="C409">
            <v>44470</v>
          </cell>
          <cell r="D409">
            <v>2040000</v>
          </cell>
          <cell r="E409">
            <v>2.5000000000000001E-2</v>
          </cell>
          <cell r="J409" t="str">
            <v>Senior</v>
          </cell>
          <cell r="AE409">
            <v>2040000</v>
          </cell>
          <cell r="AF409">
            <v>0</v>
          </cell>
        </row>
        <row r="410">
          <cell r="A410" t="str">
            <v>Power Park</v>
          </cell>
          <cell r="C410">
            <v>44835</v>
          </cell>
          <cell r="D410">
            <v>2185000</v>
          </cell>
          <cell r="E410">
            <v>2.5000000000000001E-2</v>
          </cell>
          <cell r="J410" t="str">
            <v>Senior</v>
          </cell>
          <cell r="AE410">
            <v>2185000</v>
          </cell>
          <cell r="AF410">
            <v>0</v>
          </cell>
        </row>
        <row r="411">
          <cell r="A411" t="str">
            <v>Power Park</v>
          </cell>
          <cell r="C411">
            <v>45200</v>
          </cell>
          <cell r="D411">
            <v>4195000</v>
          </cell>
          <cell r="E411">
            <v>0.03</v>
          </cell>
          <cell r="J411" t="str">
            <v>Senior</v>
          </cell>
          <cell r="AE411">
            <v>4195000</v>
          </cell>
          <cell r="AF411">
            <v>0</v>
          </cell>
        </row>
        <row r="412">
          <cell r="A412" t="str">
            <v>Power Park</v>
          </cell>
          <cell r="C412">
            <v>45566</v>
          </cell>
          <cell r="D412">
            <v>2210000</v>
          </cell>
          <cell r="E412">
            <v>0.03</v>
          </cell>
          <cell r="J412" t="str">
            <v>Senior</v>
          </cell>
          <cell r="AE412">
            <v>2210000</v>
          </cell>
          <cell r="AF412">
            <v>0</v>
          </cell>
        </row>
        <row r="413">
          <cell r="A413" t="str">
            <v>Power Park</v>
          </cell>
          <cell r="C413">
            <v>45931</v>
          </cell>
          <cell r="D413">
            <v>10090000</v>
          </cell>
          <cell r="E413">
            <v>0.03</v>
          </cell>
          <cell r="J413" t="str">
            <v>Senior</v>
          </cell>
          <cell r="AE413">
            <v>10090000</v>
          </cell>
          <cell r="AF413">
            <v>0</v>
          </cell>
        </row>
        <row r="414">
          <cell r="A414" t="str">
            <v>Power Park</v>
          </cell>
          <cell r="C414">
            <v>46296</v>
          </cell>
          <cell r="D414">
            <v>9795000</v>
          </cell>
          <cell r="E414">
            <v>3.125E-2</v>
          </cell>
          <cell r="J414" t="str">
            <v>Senior</v>
          </cell>
          <cell r="AE414">
            <v>9795000</v>
          </cell>
          <cell r="AF414">
            <v>0</v>
          </cell>
        </row>
        <row r="415">
          <cell r="A415" t="str">
            <v>Power Park</v>
          </cell>
          <cell r="C415">
            <v>46661</v>
          </cell>
          <cell r="D415">
            <v>9640000</v>
          </cell>
          <cell r="E415">
            <v>3.2500000000000001E-2</v>
          </cell>
          <cell r="J415" t="str">
            <v>Senior</v>
          </cell>
          <cell r="AE415">
            <v>9640000</v>
          </cell>
          <cell r="AF415">
            <v>0</v>
          </cell>
        </row>
        <row r="416">
          <cell r="A416" t="str">
            <v>Power Park</v>
          </cell>
          <cell r="C416">
            <v>47027</v>
          </cell>
          <cell r="D416">
            <v>5260000</v>
          </cell>
          <cell r="E416">
            <v>3.3750000000000002E-2</v>
          </cell>
          <cell r="J416" t="str">
            <v>Senior</v>
          </cell>
          <cell r="AE416">
            <v>5260000</v>
          </cell>
          <cell r="AF416">
            <v>0</v>
          </cell>
        </row>
        <row r="417">
          <cell r="A417" t="str">
            <v>Power Park</v>
          </cell>
          <cell r="C417">
            <v>47392</v>
          </cell>
          <cell r="D417">
            <v>5395000</v>
          </cell>
          <cell r="E417">
            <v>3.3750000000000002E-2</v>
          </cell>
          <cell r="J417" t="str">
            <v>Senior</v>
          </cell>
          <cell r="AE417">
            <v>5395000</v>
          </cell>
          <cell r="AF417">
            <v>0</v>
          </cell>
        </row>
        <row r="418">
          <cell r="A418" t="str">
            <v>Power Park</v>
          </cell>
          <cell r="C418">
            <v>47757</v>
          </cell>
          <cell r="D418">
            <v>5530000</v>
          </cell>
          <cell r="E418">
            <v>3.5000000000000003E-2</v>
          </cell>
          <cell r="J418" t="str">
            <v>Senior</v>
          </cell>
          <cell r="AE418">
            <v>5530000</v>
          </cell>
          <cell r="AF418">
            <v>0</v>
          </cell>
        </row>
        <row r="419">
          <cell r="A419" t="str">
            <v>Power Park</v>
          </cell>
          <cell r="C419">
            <v>48122</v>
          </cell>
          <cell r="D419">
            <v>5680000</v>
          </cell>
          <cell r="E419">
            <v>3.5000000000000003E-2</v>
          </cell>
          <cell r="J419" t="str">
            <v>Senior</v>
          </cell>
          <cell r="AE419">
            <v>5680000</v>
          </cell>
          <cell r="AF419">
            <v>0</v>
          </cell>
        </row>
        <row r="420">
          <cell r="A420" t="str">
            <v>Power Park</v>
          </cell>
          <cell r="C420">
            <v>48488</v>
          </cell>
          <cell r="D420">
            <v>5820000</v>
          </cell>
          <cell r="E420">
            <v>3.6249999999999998E-2</v>
          </cell>
          <cell r="J420" t="str">
            <v>Senior</v>
          </cell>
          <cell r="AE420">
            <v>5820000</v>
          </cell>
          <cell r="AF420">
            <v>0</v>
          </cell>
        </row>
        <row r="421">
          <cell r="A421" t="str">
            <v>Power Park</v>
          </cell>
          <cell r="C421">
            <v>48853</v>
          </cell>
          <cell r="D421">
            <v>5975000</v>
          </cell>
          <cell r="E421">
            <v>3.6249999999999998E-2</v>
          </cell>
          <cell r="J421" t="str">
            <v>Senior</v>
          </cell>
          <cell r="AE421">
            <v>5975000</v>
          </cell>
          <cell r="AF421">
            <v>0</v>
          </cell>
        </row>
        <row r="422">
          <cell r="A422" t="str">
            <v>Power Park</v>
          </cell>
          <cell r="C422">
            <v>43739</v>
          </cell>
          <cell r="D422">
            <v>2205000</v>
          </cell>
          <cell r="E422">
            <v>0.05</v>
          </cell>
          <cell r="J422" t="str">
            <v>Senior</v>
          </cell>
          <cell r="AE422">
            <v>2205000</v>
          </cell>
          <cell r="AF422">
            <v>0</v>
          </cell>
        </row>
        <row r="423">
          <cell r="A423" t="str">
            <v>Power Park</v>
          </cell>
          <cell r="C423">
            <v>44105</v>
          </cell>
          <cell r="D423">
            <v>2235000</v>
          </cell>
          <cell r="E423">
            <v>0.02</v>
          </cell>
          <cell r="J423" t="str">
            <v>Senior</v>
          </cell>
          <cell r="AE423">
            <v>2235000</v>
          </cell>
          <cell r="AF423">
            <v>0</v>
          </cell>
        </row>
        <row r="424">
          <cell r="A424" t="str">
            <v>Power Park</v>
          </cell>
          <cell r="C424">
            <v>44470</v>
          </cell>
          <cell r="D424">
            <v>1570000</v>
          </cell>
          <cell r="E424">
            <v>2.2499999999999999E-2</v>
          </cell>
          <cell r="J424" t="str">
            <v>Senior</v>
          </cell>
          <cell r="AE424">
            <v>1570000</v>
          </cell>
          <cell r="AF424">
            <v>0</v>
          </cell>
        </row>
        <row r="425">
          <cell r="A425" t="str">
            <v>Power Park</v>
          </cell>
          <cell r="C425">
            <v>44835</v>
          </cell>
          <cell r="D425">
            <v>2175000</v>
          </cell>
          <cell r="E425">
            <v>2.5000000000000001E-2</v>
          </cell>
          <cell r="J425" t="str">
            <v>Senior</v>
          </cell>
          <cell r="AE425">
            <v>2175000</v>
          </cell>
          <cell r="AF425">
            <v>0</v>
          </cell>
        </row>
        <row r="426">
          <cell r="A426" t="str">
            <v>Power Park</v>
          </cell>
          <cell r="C426">
            <v>45200</v>
          </cell>
          <cell r="D426">
            <v>2230000</v>
          </cell>
          <cell r="E426">
            <v>2.75E-2</v>
          </cell>
          <cell r="J426" t="str">
            <v>Senior</v>
          </cell>
          <cell r="AE426">
            <v>2230000</v>
          </cell>
          <cell r="AF426">
            <v>0</v>
          </cell>
        </row>
        <row r="427">
          <cell r="A427" t="str">
            <v>Power Park</v>
          </cell>
          <cell r="C427">
            <v>45566</v>
          </cell>
          <cell r="D427">
            <v>2295000</v>
          </cell>
          <cell r="E427">
            <v>0.03</v>
          </cell>
          <cell r="J427" t="str">
            <v>Senior</v>
          </cell>
          <cell r="AE427">
            <v>2295000</v>
          </cell>
          <cell r="AF427">
            <v>0</v>
          </cell>
        </row>
        <row r="428">
          <cell r="A428" t="str">
            <v>Power Park</v>
          </cell>
          <cell r="C428">
            <v>45931</v>
          </cell>
          <cell r="D428">
            <v>2360000</v>
          </cell>
          <cell r="E428">
            <v>0.03</v>
          </cell>
          <cell r="J428" t="str">
            <v>Senior</v>
          </cell>
          <cell r="AE428">
            <v>2360000</v>
          </cell>
          <cell r="AF428">
            <v>0</v>
          </cell>
        </row>
        <row r="429">
          <cell r="A429" t="str">
            <v>Power Park</v>
          </cell>
          <cell r="C429">
            <v>46296</v>
          </cell>
          <cell r="D429">
            <v>2430000</v>
          </cell>
          <cell r="E429">
            <v>0.03</v>
          </cell>
          <cell r="J429" t="str">
            <v>Senior</v>
          </cell>
          <cell r="AE429">
            <v>2430000</v>
          </cell>
          <cell r="AF429">
            <v>0</v>
          </cell>
        </row>
        <row r="430">
          <cell r="A430" t="str">
            <v>Power Park</v>
          </cell>
          <cell r="C430">
            <v>46661</v>
          </cell>
          <cell r="D430">
            <v>2505000</v>
          </cell>
          <cell r="E430">
            <v>3.125E-2</v>
          </cell>
          <cell r="J430" t="str">
            <v>Senior</v>
          </cell>
          <cell r="AE430">
            <v>2505000</v>
          </cell>
          <cell r="AF430">
            <v>0</v>
          </cell>
        </row>
        <row r="431">
          <cell r="A431" t="str">
            <v>Power Park</v>
          </cell>
          <cell r="C431">
            <v>47027</v>
          </cell>
          <cell r="D431">
            <v>2580000</v>
          </cell>
          <cell r="E431">
            <v>3.2500000000000001E-2</v>
          </cell>
          <cell r="J431" t="str">
            <v>Senior</v>
          </cell>
          <cell r="AE431">
            <v>2580000</v>
          </cell>
          <cell r="AF431">
            <v>0</v>
          </cell>
        </row>
        <row r="432">
          <cell r="A432" t="str">
            <v>Power Park</v>
          </cell>
          <cell r="C432">
            <v>47392</v>
          </cell>
          <cell r="D432">
            <v>2670000</v>
          </cell>
          <cell r="E432">
            <v>3.3750000000000002E-2</v>
          </cell>
          <cell r="J432" t="str">
            <v>Senior</v>
          </cell>
          <cell r="AE432">
            <v>2670000</v>
          </cell>
          <cell r="AF432">
            <v>0</v>
          </cell>
        </row>
        <row r="433">
          <cell r="A433" t="str">
            <v>Power Park</v>
          </cell>
          <cell r="C433">
            <v>47757</v>
          </cell>
          <cell r="D433">
            <v>2755000</v>
          </cell>
          <cell r="E433">
            <v>3.5000000000000003E-2</v>
          </cell>
          <cell r="J433" t="str">
            <v>Senior</v>
          </cell>
          <cell r="AE433">
            <v>2755000</v>
          </cell>
          <cell r="AF433">
            <v>0</v>
          </cell>
        </row>
        <row r="434">
          <cell r="A434" t="str">
            <v>Power Park</v>
          </cell>
          <cell r="C434">
            <v>48122</v>
          </cell>
          <cell r="D434">
            <v>2855000</v>
          </cell>
          <cell r="E434">
            <v>3.5000000000000003E-2</v>
          </cell>
          <cell r="J434" t="str">
            <v>Senior</v>
          </cell>
          <cell r="AE434">
            <v>2855000</v>
          </cell>
          <cell r="AF434">
            <v>0</v>
          </cell>
        </row>
        <row r="435">
          <cell r="A435" t="str">
            <v>Power Park</v>
          </cell>
          <cell r="C435">
            <v>48488</v>
          </cell>
          <cell r="D435">
            <v>2955000</v>
          </cell>
          <cell r="E435">
            <v>3.6249999999999998E-2</v>
          </cell>
          <cell r="J435" t="str">
            <v>Senior</v>
          </cell>
          <cell r="AE435">
            <v>2955000</v>
          </cell>
          <cell r="AF435">
            <v>0</v>
          </cell>
        </row>
        <row r="436">
          <cell r="A436" t="str">
            <v>Power Park</v>
          </cell>
          <cell r="C436">
            <v>48853</v>
          </cell>
          <cell r="D436">
            <v>3060000</v>
          </cell>
          <cell r="E436">
            <v>3.7499999999999999E-2</v>
          </cell>
          <cell r="J436" t="str">
            <v>Senior</v>
          </cell>
          <cell r="AE436">
            <v>3060000</v>
          </cell>
          <cell r="AF436">
            <v>0</v>
          </cell>
        </row>
        <row r="437">
          <cell r="A437" t="str">
            <v>Power Park</v>
          </cell>
          <cell r="C437">
            <v>49218</v>
          </cell>
          <cell r="D437">
            <v>3175000</v>
          </cell>
          <cell r="E437">
            <v>3.7499999999999999E-2</v>
          </cell>
          <cell r="J437" t="str">
            <v>Senior</v>
          </cell>
          <cell r="AE437">
            <v>3175000</v>
          </cell>
          <cell r="AF437">
            <v>0</v>
          </cell>
        </row>
        <row r="438">
          <cell r="A438" t="str">
            <v>Power Park</v>
          </cell>
          <cell r="C438">
            <v>49583</v>
          </cell>
          <cell r="D438">
            <v>3295000</v>
          </cell>
          <cell r="E438">
            <v>0.04</v>
          </cell>
          <cell r="J438" t="str">
            <v>Senior</v>
          </cell>
          <cell r="AE438">
            <v>3295000</v>
          </cell>
          <cell r="AF438">
            <v>0</v>
          </cell>
        </row>
        <row r="439">
          <cell r="A439" t="str">
            <v>Power Park</v>
          </cell>
          <cell r="C439">
            <v>49949</v>
          </cell>
          <cell r="D439">
            <v>3425000</v>
          </cell>
          <cell r="E439">
            <v>0.04</v>
          </cell>
          <cell r="J439" t="str">
            <v>Senior</v>
          </cell>
          <cell r="AE439">
            <v>3425000</v>
          </cell>
          <cell r="AF439">
            <v>0</v>
          </cell>
        </row>
        <row r="440">
          <cell r="A440" t="str">
            <v>Power Park</v>
          </cell>
          <cell r="C440">
            <v>50314</v>
          </cell>
          <cell r="D440">
            <v>3560000</v>
          </cell>
          <cell r="E440">
            <v>0.04</v>
          </cell>
          <cell r="J440" t="str">
            <v>Senior</v>
          </cell>
          <cell r="AE440">
            <v>3560000</v>
          </cell>
          <cell r="AF440">
            <v>0</v>
          </cell>
        </row>
        <row r="441">
          <cell r="A441" t="str">
            <v>Power Park</v>
          </cell>
          <cell r="C441">
            <v>50679</v>
          </cell>
          <cell r="D441">
            <v>3705000</v>
          </cell>
          <cell r="E441">
            <v>0.04</v>
          </cell>
          <cell r="J441" t="str">
            <v>Senior</v>
          </cell>
          <cell r="AE441">
            <v>3705000</v>
          </cell>
          <cell r="AF441">
            <v>0</v>
          </cell>
        </row>
        <row r="442">
          <cell r="A442" t="str">
            <v>Power Park</v>
          </cell>
          <cell r="C442">
            <v>51044</v>
          </cell>
          <cell r="D442">
            <v>3855000</v>
          </cell>
          <cell r="E442">
            <v>0.04</v>
          </cell>
          <cell r="J442" t="str">
            <v>Senior</v>
          </cell>
          <cell r="AE442">
            <v>3855000</v>
          </cell>
          <cell r="AF442">
            <v>0</v>
          </cell>
        </row>
        <row r="443">
          <cell r="A443" t="str">
            <v>Electric System</v>
          </cell>
          <cell r="C443">
            <v>44470</v>
          </cell>
          <cell r="D443">
            <v>2970000</v>
          </cell>
          <cell r="E443" t="str">
            <v>Variable</v>
          </cell>
          <cell r="J443" t="str">
            <v>Junior</v>
          </cell>
          <cell r="AE443">
            <v>2970000</v>
          </cell>
          <cell r="AF443">
            <v>0</v>
          </cell>
        </row>
        <row r="444">
          <cell r="A444" t="str">
            <v>Electric System</v>
          </cell>
          <cell r="C444">
            <v>44835</v>
          </cell>
          <cell r="D444">
            <v>2740000</v>
          </cell>
          <cell r="E444" t="str">
            <v>Variable</v>
          </cell>
          <cell r="J444" t="str">
            <v>Junior</v>
          </cell>
          <cell r="AE444">
            <v>2740000</v>
          </cell>
          <cell r="AF444">
            <v>44470</v>
          </cell>
        </row>
        <row r="445">
          <cell r="A445" t="str">
            <v>Electric System</v>
          </cell>
          <cell r="C445">
            <v>45200</v>
          </cell>
          <cell r="D445">
            <v>4145000</v>
          </cell>
          <cell r="E445" t="str">
            <v>Variable</v>
          </cell>
          <cell r="J445" t="str">
            <v>Junior</v>
          </cell>
          <cell r="AE445">
            <v>4145000</v>
          </cell>
          <cell r="AF445">
            <v>44470</v>
          </cell>
        </row>
        <row r="446">
          <cell r="A446" t="str">
            <v>Electric System</v>
          </cell>
          <cell r="C446">
            <v>45566</v>
          </cell>
          <cell r="D446">
            <v>3740000</v>
          </cell>
          <cell r="E446" t="str">
            <v>Variable</v>
          </cell>
          <cell r="J446" t="str">
            <v>Junior</v>
          </cell>
          <cell r="AE446">
            <v>3740000</v>
          </cell>
          <cell r="AF446">
            <v>44470</v>
          </cell>
        </row>
        <row r="447">
          <cell r="A447" t="str">
            <v>Electric System</v>
          </cell>
          <cell r="C447">
            <v>45931</v>
          </cell>
          <cell r="D447">
            <v>4145000</v>
          </cell>
          <cell r="E447" t="str">
            <v>Variable</v>
          </cell>
          <cell r="J447" t="str">
            <v>Junior</v>
          </cell>
          <cell r="AE447">
            <v>4145000</v>
          </cell>
          <cell r="AF447">
            <v>44470</v>
          </cell>
        </row>
        <row r="448">
          <cell r="A448" t="str">
            <v>Electric System</v>
          </cell>
          <cell r="C448">
            <v>46296</v>
          </cell>
          <cell r="D448">
            <v>4145000</v>
          </cell>
          <cell r="E448" t="str">
            <v>Variable</v>
          </cell>
          <cell r="J448" t="str">
            <v>Junior</v>
          </cell>
          <cell r="AE448">
            <v>4145000</v>
          </cell>
          <cell r="AF448">
            <v>44470</v>
          </cell>
        </row>
        <row r="449">
          <cell r="A449" t="str">
            <v>Electric System</v>
          </cell>
          <cell r="C449">
            <v>46661</v>
          </cell>
          <cell r="D449">
            <v>4145000</v>
          </cell>
          <cell r="E449" t="str">
            <v>Variable</v>
          </cell>
          <cell r="J449" t="str">
            <v>Junior</v>
          </cell>
          <cell r="AE449">
            <v>4145000</v>
          </cell>
          <cell r="AF449">
            <v>44835</v>
          </cell>
        </row>
        <row r="450">
          <cell r="A450" t="str">
            <v>Electric System</v>
          </cell>
          <cell r="C450">
            <v>48122</v>
          </cell>
          <cell r="D450">
            <v>1000000</v>
          </cell>
          <cell r="E450" t="str">
            <v>Variable</v>
          </cell>
          <cell r="J450" t="str">
            <v>Junior</v>
          </cell>
          <cell r="AE450">
            <v>1000000</v>
          </cell>
          <cell r="AF450">
            <v>0</v>
          </cell>
        </row>
        <row r="451">
          <cell r="A451" t="str">
            <v>Electric System</v>
          </cell>
          <cell r="C451">
            <v>48488</v>
          </cell>
          <cell r="D451">
            <v>1000000</v>
          </cell>
          <cell r="E451" t="str">
            <v>Variable</v>
          </cell>
          <cell r="J451" t="str">
            <v>Junior</v>
          </cell>
          <cell r="AE451">
            <v>1000000</v>
          </cell>
          <cell r="AF451">
            <v>0</v>
          </cell>
        </row>
        <row r="452">
          <cell r="A452" t="str">
            <v>Electric System</v>
          </cell>
          <cell r="C452">
            <v>48853</v>
          </cell>
          <cell r="D452">
            <v>1000000</v>
          </cell>
          <cell r="E452" t="str">
            <v>Variable</v>
          </cell>
          <cell r="J452" t="str">
            <v>Junior</v>
          </cell>
          <cell r="AE452">
            <v>1000000</v>
          </cell>
          <cell r="AF452">
            <v>0</v>
          </cell>
        </row>
        <row r="453">
          <cell r="A453" t="str">
            <v>Electric System</v>
          </cell>
          <cell r="C453">
            <v>49218</v>
          </cell>
          <cell r="D453">
            <v>1000000</v>
          </cell>
          <cell r="E453" t="str">
            <v>Variable</v>
          </cell>
          <cell r="J453" t="str">
            <v>Junior</v>
          </cell>
          <cell r="AE453">
            <v>1000000</v>
          </cell>
          <cell r="AF453">
            <v>0</v>
          </cell>
        </row>
        <row r="454">
          <cell r="A454" t="str">
            <v>Electric System</v>
          </cell>
          <cell r="C454">
            <v>49583</v>
          </cell>
          <cell r="D454">
            <v>935000</v>
          </cell>
          <cell r="E454" t="str">
            <v>Variable</v>
          </cell>
          <cell r="J454" t="str">
            <v>Junior</v>
          </cell>
          <cell r="AE454">
            <v>935000</v>
          </cell>
          <cell r="AF454">
            <v>0</v>
          </cell>
        </row>
        <row r="455">
          <cell r="A455" t="str">
            <v>Electric System</v>
          </cell>
          <cell r="C455">
            <v>46296</v>
          </cell>
          <cell r="D455">
            <v>5640000</v>
          </cell>
          <cell r="E455" t="str">
            <v>Variable</v>
          </cell>
          <cell r="J455" t="str">
            <v>Junior</v>
          </cell>
          <cell r="AE455">
            <v>5640000</v>
          </cell>
          <cell r="AF455">
            <v>44470</v>
          </cell>
        </row>
        <row r="456">
          <cell r="A456" t="str">
            <v>Electric System</v>
          </cell>
          <cell r="C456">
            <v>46661</v>
          </cell>
          <cell r="D456">
            <v>6000000</v>
          </cell>
          <cell r="E456" t="str">
            <v>Variable</v>
          </cell>
          <cell r="J456" t="str">
            <v>Junior</v>
          </cell>
          <cell r="AE456">
            <v>6000000</v>
          </cell>
          <cell r="AF456">
            <v>44835</v>
          </cell>
        </row>
        <row r="457">
          <cell r="A457" t="str">
            <v>Electric System</v>
          </cell>
          <cell r="C457">
            <v>47027</v>
          </cell>
          <cell r="D457">
            <v>7080000</v>
          </cell>
          <cell r="E457" t="str">
            <v>Variable</v>
          </cell>
          <cell r="J457" t="str">
            <v>Junior</v>
          </cell>
          <cell r="AE457">
            <v>7080000</v>
          </cell>
          <cell r="AF457">
            <v>44835</v>
          </cell>
        </row>
        <row r="458">
          <cell r="A458" t="str">
            <v>Electric System</v>
          </cell>
          <cell r="C458">
            <v>47392</v>
          </cell>
          <cell r="D458">
            <v>11100000</v>
          </cell>
          <cell r="E458" t="str">
            <v>Variable</v>
          </cell>
          <cell r="J458" t="str">
            <v>Junior</v>
          </cell>
          <cell r="AE458">
            <v>11100000</v>
          </cell>
          <cell r="AF458">
            <v>0</v>
          </cell>
        </row>
        <row r="459">
          <cell r="A459" t="str">
            <v>Electric System</v>
          </cell>
          <cell r="C459">
            <v>47757</v>
          </cell>
          <cell r="D459">
            <v>7380000</v>
          </cell>
          <cell r="E459" t="str">
            <v>Variable</v>
          </cell>
          <cell r="J459" t="str">
            <v>Junior</v>
          </cell>
          <cell r="AE459">
            <v>7380000</v>
          </cell>
          <cell r="AF459">
            <v>0</v>
          </cell>
        </row>
        <row r="460">
          <cell r="A460" t="str">
            <v>Electric System</v>
          </cell>
          <cell r="C460">
            <v>46296</v>
          </cell>
          <cell r="D460">
            <v>3760000</v>
          </cell>
          <cell r="E460" t="str">
            <v>Variable</v>
          </cell>
          <cell r="J460" t="str">
            <v>Junior</v>
          </cell>
          <cell r="AE460">
            <v>3760000</v>
          </cell>
          <cell r="AF460">
            <v>44470</v>
          </cell>
        </row>
        <row r="461">
          <cell r="A461" t="str">
            <v>Electric System</v>
          </cell>
          <cell r="C461">
            <v>46661</v>
          </cell>
          <cell r="D461">
            <v>4000000</v>
          </cell>
          <cell r="E461" t="str">
            <v>Variable</v>
          </cell>
          <cell r="J461" t="str">
            <v>Junior</v>
          </cell>
          <cell r="AE461">
            <v>4000000</v>
          </cell>
          <cell r="AF461">
            <v>44835</v>
          </cell>
        </row>
        <row r="462">
          <cell r="A462" t="str">
            <v>Electric System</v>
          </cell>
          <cell r="C462">
            <v>47027</v>
          </cell>
          <cell r="D462">
            <v>4720000</v>
          </cell>
          <cell r="E462" t="str">
            <v>Variable</v>
          </cell>
          <cell r="J462" t="str">
            <v>Junior</v>
          </cell>
          <cell r="AE462">
            <v>4720000</v>
          </cell>
          <cell r="AF462">
            <v>44835</v>
          </cell>
        </row>
        <row r="463">
          <cell r="A463" t="str">
            <v>Electric System</v>
          </cell>
          <cell r="C463">
            <v>47392</v>
          </cell>
          <cell r="D463">
            <v>7400000</v>
          </cell>
          <cell r="E463" t="str">
            <v>Variable</v>
          </cell>
          <cell r="J463" t="str">
            <v>Junior</v>
          </cell>
          <cell r="AE463">
            <v>7400000</v>
          </cell>
          <cell r="AF463">
            <v>0</v>
          </cell>
        </row>
        <row r="464">
          <cell r="A464" t="str">
            <v>Electric System</v>
          </cell>
          <cell r="C464">
            <v>47757</v>
          </cell>
          <cell r="D464">
            <v>4920000</v>
          </cell>
          <cell r="E464" t="str">
            <v>Variable</v>
          </cell>
          <cell r="J464" t="str">
            <v>Junior</v>
          </cell>
          <cell r="AE464">
            <v>4920000</v>
          </cell>
          <cell r="AF464">
            <v>0</v>
          </cell>
        </row>
        <row r="465">
          <cell r="A465" t="str">
            <v>Electric System</v>
          </cell>
          <cell r="C465">
            <v>51044</v>
          </cell>
          <cell r="D465">
            <v>5000</v>
          </cell>
          <cell r="E465">
            <v>0.05</v>
          </cell>
          <cell r="J465" t="str">
            <v>Senior</v>
          </cell>
          <cell r="AE465">
            <v>5000</v>
          </cell>
          <cell r="AF465">
            <v>0</v>
          </cell>
        </row>
        <row r="466">
          <cell r="A466" t="str">
            <v>Electric System</v>
          </cell>
          <cell r="C466">
            <v>48853</v>
          </cell>
          <cell r="D466">
            <v>100000</v>
          </cell>
          <cell r="E466">
            <v>4.7500000000000001E-2</v>
          </cell>
          <cell r="J466" t="str">
            <v>Senior</v>
          </cell>
          <cell r="AE466">
            <v>100000</v>
          </cell>
          <cell r="AF466">
            <v>0</v>
          </cell>
        </row>
        <row r="467">
          <cell r="A467" t="str">
            <v>Electric System</v>
          </cell>
          <cell r="C467">
            <v>46661</v>
          </cell>
          <cell r="D467">
            <v>4600000</v>
          </cell>
          <cell r="E467" t="str">
            <v>Variable</v>
          </cell>
          <cell r="J467" t="str">
            <v>Senior</v>
          </cell>
          <cell r="AE467">
            <v>4600000</v>
          </cell>
          <cell r="AF467">
            <v>44835</v>
          </cell>
        </row>
        <row r="468">
          <cell r="A468" t="str">
            <v>Electric System</v>
          </cell>
          <cell r="C468">
            <v>47027</v>
          </cell>
          <cell r="D468">
            <v>5740000</v>
          </cell>
          <cell r="E468" t="str">
            <v>Variable</v>
          </cell>
          <cell r="J468" t="str">
            <v>Senior</v>
          </cell>
          <cell r="AE468">
            <v>5740000</v>
          </cell>
          <cell r="AF468">
            <v>44835</v>
          </cell>
        </row>
        <row r="469">
          <cell r="A469" t="str">
            <v>Electric System</v>
          </cell>
          <cell r="C469">
            <v>47392</v>
          </cell>
          <cell r="D469">
            <v>5900000</v>
          </cell>
          <cell r="E469" t="str">
            <v>Variable</v>
          </cell>
          <cell r="J469" t="str">
            <v>Senior</v>
          </cell>
          <cell r="AE469">
            <v>5900000</v>
          </cell>
          <cell r="AF469">
            <v>0</v>
          </cell>
        </row>
        <row r="470">
          <cell r="A470" t="str">
            <v>Electric System</v>
          </cell>
          <cell r="C470">
            <v>47757</v>
          </cell>
          <cell r="D470">
            <v>4020000</v>
          </cell>
          <cell r="E470" t="str">
            <v>Variable</v>
          </cell>
          <cell r="J470" t="str">
            <v>Senior</v>
          </cell>
          <cell r="AE470">
            <v>4020000</v>
          </cell>
          <cell r="AF470">
            <v>0</v>
          </cell>
        </row>
        <row r="471">
          <cell r="A471" t="str">
            <v>Electric System</v>
          </cell>
          <cell r="C471">
            <v>48122</v>
          </cell>
          <cell r="D471">
            <v>4170000</v>
          </cell>
          <cell r="E471" t="str">
            <v>Variable</v>
          </cell>
          <cell r="J471" t="str">
            <v>Senior</v>
          </cell>
          <cell r="AE471">
            <v>4170000</v>
          </cell>
          <cell r="AF471">
            <v>0</v>
          </cell>
        </row>
        <row r="472">
          <cell r="A472" t="str">
            <v>Electric System</v>
          </cell>
          <cell r="C472">
            <v>48488</v>
          </cell>
          <cell r="D472">
            <v>4320000</v>
          </cell>
          <cell r="E472" t="str">
            <v>Variable</v>
          </cell>
          <cell r="J472" t="str">
            <v>Senior</v>
          </cell>
          <cell r="AE472">
            <v>4320000</v>
          </cell>
          <cell r="AF472">
            <v>0</v>
          </cell>
        </row>
        <row r="473">
          <cell r="A473" t="str">
            <v>Electric System</v>
          </cell>
          <cell r="C473">
            <v>48853</v>
          </cell>
          <cell r="D473">
            <v>4480000</v>
          </cell>
          <cell r="E473" t="str">
            <v>Variable</v>
          </cell>
          <cell r="J473" t="str">
            <v>Senior</v>
          </cell>
          <cell r="AE473">
            <v>4480000</v>
          </cell>
          <cell r="AF473">
            <v>0</v>
          </cell>
        </row>
        <row r="474">
          <cell r="A474" t="str">
            <v>Electric System</v>
          </cell>
          <cell r="C474">
            <v>49218</v>
          </cell>
          <cell r="D474">
            <v>4640000</v>
          </cell>
          <cell r="E474" t="str">
            <v>Variable</v>
          </cell>
          <cell r="J474" t="str">
            <v>Senior</v>
          </cell>
          <cell r="AE474">
            <v>4640000</v>
          </cell>
          <cell r="AF474">
            <v>0</v>
          </cell>
        </row>
        <row r="475">
          <cell r="A475" t="str">
            <v>Electric System</v>
          </cell>
          <cell r="C475">
            <v>49583</v>
          </cell>
          <cell r="D475">
            <v>6820000</v>
          </cell>
          <cell r="E475" t="str">
            <v>Variable</v>
          </cell>
          <cell r="J475" t="str">
            <v>Senior</v>
          </cell>
          <cell r="AE475">
            <v>6820000</v>
          </cell>
          <cell r="AF475">
            <v>0</v>
          </cell>
        </row>
        <row r="476">
          <cell r="A476" t="str">
            <v>Electric System</v>
          </cell>
          <cell r="C476">
            <v>49949</v>
          </cell>
          <cell r="D476">
            <v>6990000</v>
          </cell>
          <cell r="E476" t="str">
            <v>Variable</v>
          </cell>
          <cell r="J476" t="str">
            <v>Senior</v>
          </cell>
          <cell r="AE476">
            <v>6990000</v>
          </cell>
          <cell r="AF476">
            <v>0</v>
          </cell>
        </row>
        <row r="477">
          <cell r="A477" t="str">
            <v>Electric System</v>
          </cell>
          <cell r="C477">
            <v>43374</v>
          </cell>
          <cell r="D477">
            <v>400000</v>
          </cell>
          <cell r="E477" t="str">
            <v>Variable</v>
          </cell>
          <cell r="J477" t="str">
            <v>Senior</v>
          </cell>
          <cell r="AE477">
            <v>400000</v>
          </cell>
          <cell r="AF477">
            <v>0</v>
          </cell>
        </row>
        <row r="478">
          <cell r="A478" t="str">
            <v>Electric System</v>
          </cell>
          <cell r="C478">
            <v>43739</v>
          </cell>
          <cell r="D478">
            <v>425000</v>
          </cell>
          <cell r="E478" t="str">
            <v>Variable</v>
          </cell>
          <cell r="J478" t="str">
            <v>Senior</v>
          </cell>
          <cell r="AE478">
            <v>425000</v>
          </cell>
          <cell r="AF478">
            <v>0</v>
          </cell>
        </row>
        <row r="479">
          <cell r="A479" t="str">
            <v>Electric System</v>
          </cell>
          <cell r="C479">
            <v>44105</v>
          </cell>
          <cell r="D479">
            <v>450000</v>
          </cell>
          <cell r="E479" t="str">
            <v>Variable</v>
          </cell>
          <cell r="J479" t="str">
            <v>Senior</v>
          </cell>
          <cell r="AE479">
            <v>450000</v>
          </cell>
          <cell r="AF479">
            <v>0</v>
          </cell>
        </row>
        <row r="480">
          <cell r="A480" t="str">
            <v>Electric System</v>
          </cell>
          <cell r="C480">
            <v>44470</v>
          </cell>
          <cell r="D480">
            <v>2350000</v>
          </cell>
          <cell r="E480" t="str">
            <v>Variable</v>
          </cell>
          <cell r="J480" t="str">
            <v>Senior</v>
          </cell>
          <cell r="AE480">
            <v>2350000</v>
          </cell>
          <cell r="AF480">
            <v>0</v>
          </cell>
        </row>
        <row r="481">
          <cell r="A481" t="str">
            <v>Electric System</v>
          </cell>
          <cell r="C481">
            <v>44835</v>
          </cell>
          <cell r="D481">
            <v>2450000</v>
          </cell>
          <cell r="E481" t="str">
            <v>Variable</v>
          </cell>
          <cell r="J481" t="str">
            <v>Senior</v>
          </cell>
          <cell r="AE481">
            <v>2450000</v>
          </cell>
          <cell r="AF481">
            <v>44470</v>
          </cell>
        </row>
        <row r="482">
          <cell r="A482" t="str">
            <v>Electric System</v>
          </cell>
          <cell r="C482">
            <v>45200</v>
          </cell>
          <cell r="D482">
            <v>2550000</v>
          </cell>
          <cell r="E482" t="str">
            <v>Variable</v>
          </cell>
          <cell r="J482" t="str">
            <v>Senior</v>
          </cell>
          <cell r="AE482">
            <v>2550000</v>
          </cell>
          <cell r="AF482">
            <v>44470</v>
          </cell>
        </row>
        <row r="483">
          <cell r="A483" t="str">
            <v>Electric System</v>
          </cell>
          <cell r="C483">
            <v>45566</v>
          </cell>
          <cell r="D483">
            <v>4550000</v>
          </cell>
          <cell r="E483" t="str">
            <v>Variable</v>
          </cell>
          <cell r="J483" t="str">
            <v>Senior</v>
          </cell>
          <cell r="AE483">
            <v>4550000</v>
          </cell>
          <cell r="AF483">
            <v>44470</v>
          </cell>
        </row>
        <row r="484">
          <cell r="A484" t="str">
            <v>Electric System</v>
          </cell>
          <cell r="C484">
            <v>45931</v>
          </cell>
          <cell r="D484">
            <v>4750000</v>
          </cell>
          <cell r="E484" t="str">
            <v>Variable</v>
          </cell>
          <cell r="J484" t="str">
            <v>Senior</v>
          </cell>
          <cell r="AE484">
            <v>4750000</v>
          </cell>
          <cell r="AF484">
            <v>44470</v>
          </cell>
        </row>
        <row r="485">
          <cell r="A485" t="str">
            <v>Electric System</v>
          </cell>
          <cell r="C485">
            <v>46296</v>
          </cell>
          <cell r="D485">
            <v>4950000</v>
          </cell>
          <cell r="E485" t="str">
            <v>Variable</v>
          </cell>
          <cell r="J485" t="str">
            <v>Senior</v>
          </cell>
          <cell r="AE485">
            <v>4950000</v>
          </cell>
          <cell r="AF485">
            <v>44470</v>
          </cell>
        </row>
        <row r="486">
          <cell r="A486" t="str">
            <v>Electric System</v>
          </cell>
          <cell r="C486">
            <v>46661</v>
          </cell>
          <cell r="D486">
            <v>2650000</v>
          </cell>
          <cell r="E486" t="str">
            <v>Variable</v>
          </cell>
          <cell r="J486" t="str">
            <v>Senior</v>
          </cell>
          <cell r="AE486">
            <v>2650000</v>
          </cell>
          <cell r="AF486">
            <v>44835</v>
          </cell>
        </row>
        <row r="487">
          <cell r="A487" t="str">
            <v>Electric System</v>
          </cell>
          <cell r="C487">
            <v>47027</v>
          </cell>
          <cell r="D487">
            <v>2750000</v>
          </cell>
          <cell r="E487" t="str">
            <v>Variable</v>
          </cell>
          <cell r="J487" t="str">
            <v>Senior</v>
          </cell>
          <cell r="AE487">
            <v>2750000</v>
          </cell>
          <cell r="AF487">
            <v>0</v>
          </cell>
        </row>
        <row r="488">
          <cell r="A488" t="str">
            <v>Electric System</v>
          </cell>
          <cell r="C488">
            <v>47392</v>
          </cell>
          <cell r="D488">
            <v>5350000</v>
          </cell>
          <cell r="E488" t="str">
            <v>Variable</v>
          </cell>
          <cell r="J488" t="str">
            <v>Senior</v>
          </cell>
          <cell r="AE488">
            <v>5350000</v>
          </cell>
          <cell r="AF488">
            <v>0</v>
          </cell>
        </row>
        <row r="489">
          <cell r="A489" t="str">
            <v>Electric System</v>
          </cell>
          <cell r="C489">
            <v>47757</v>
          </cell>
          <cell r="D489">
            <v>5600000</v>
          </cell>
          <cell r="E489" t="str">
            <v>Variable</v>
          </cell>
          <cell r="J489" t="str">
            <v>Senior</v>
          </cell>
          <cell r="AE489">
            <v>5600000</v>
          </cell>
          <cell r="AF489">
            <v>0</v>
          </cell>
        </row>
        <row r="490">
          <cell r="A490" t="str">
            <v>Electric System</v>
          </cell>
          <cell r="C490">
            <v>48122</v>
          </cell>
          <cell r="D490">
            <v>400000</v>
          </cell>
          <cell r="E490" t="str">
            <v>Variable</v>
          </cell>
          <cell r="J490" t="str">
            <v>Senior</v>
          </cell>
          <cell r="AE490">
            <v>400000</v>
          </cell>
          <cell r="AF490">
            <v>0</v>
          </cell>
        </row>
        <row r="491">
          <cell r="A491" t="str">
            <v>Electric System</v>
          </cell>
          <cell r="C491">
            <v>48488</v>
          </cell>
          <cell r="D491">
            <v>425000</v>
          </cell>
          <cell r="E491" t="str">
            <v>Variable</v>
          </cell>
          <cell r="J491" t="str">
            <v>Senior</v>
          </cell>
          <cell r="AE491">
            <v>425000</v>
          </cell>
          <cell r="AF491">
            <v>0</v>
          </cell>
        </row>
        <row r="492">
          <cell r="A492" t="str">
            <v>Electric System</v>
          </cell>
          <cell r="C492">
            <v>48853</v>
          </cell>
          <cell r="D492">
            <v>450000</v>
          </cell>
          <cell r="E492" t="str">
            <v>Variable</v>
          </cell>
          <cell r="J492" t="str">
            <v>Senior</v>
          </cell>
          <cell r="AE492">
            <v>450000</v>
          </cell>
          <cell r="AF492">
            <v>0</v>
          </cell>
        </row>
        <row r="493">
          <cell r="A493" t="str">
            <v>Electric System</v>
          </cell>
          <cell r="C493">
            <v>49218</v>
          </cell>
          <cell r="D493">
            <v>475000</v>
          </cell>
          <cell r="E493" t="str">
            <v>Variable</v>
          </cell>
          <cell r="J493" t="str">
            <v>Senior</v>
          </cell>
          <cell r="AE493">
            <v>475000</v>
          </cell>
          <cell r="AF493">
            <v>0</v>
          </cell>
        </row>
        <row r="494">
          <cell r="A494" t="str">
            <v>Electric System</v>
          </cell>
          <cell r="C494">
            <v>49583</v>
          </cell>
          <cell r="D494">
            <v>500000</v>
          </cell>
          <cell r="E494" t="str">
            <v>Variable</v>
          </cell>
          <cell r="J494" t="str">
            <v>Senior</v>
          </cell>
          <cell r="AE494">
            <v>500000</v>
          </cell>
          <cell r="AF494">
            <v>0</v>
          </cell>
        </row>
        <row r="495">
          <cell r="A495" t="str">
            <v>Electric System</v>
          </cell>
          <cell r="C495">
            <v>49949</v>
          </cell>
          <cell r="D495">
            <v>4250000</v>
          </cell>
          <cell r="E495" t="str">
            <v>Variable</v>
          </cell>
          <cell r="J495" t="str">
            <v>Senior</v>
          </cell>
          <cell r="AE495">
            <v>4250000</v>
          </cell>
          <cell r="AF495">
            <v>0</v>
          </cell>
        </row>
        <row r="496">
          <cell r="A496" t="str">
            <v>Electric System</v>
          </cell>
          <cell r="C496">
            <v>50314</v>
          </cell>
          <cell r="D496">
            <v>4425000</v>
          </cell>
          <cell r="E496" t="str">
            <v>Variable</v>
          </cell>
          <cell r="J496" t="str">
            <v>Senior</v>
          </cell>
          <cell r="AE496">
            <v>4425000</v>
          </cell>
          <cell r="AF496">
            <v>0</v>
          </cell>
        </row>
        <row r="497">
          <cell r="A497" t="str">
            <v>Electric System</v>
          </cell>
          <cell r="C497">
            <v>50679</v>
          </cell>
          <cell r="D497">
            <v>4550000</v>
          </cell>
          <cell r="E497" t="str">
            <v>Variable</v>
          </cell>
          <cell r="J497" t="str">
            <v>Senior</v>
          </cell>
          <cell r="AE497">
            <v>4550000</v>
          </cell>
          <cell r="AF497">
            <v>0</v>
          </cell>
        </row>
        <row r="498">
          <cell r="A498" t="str">
            <v>Electric System</v>
          </cell>
          <cell r="C498">
            <v>51044</v>
          </cell>
          <cell r="D498">
            <v>4600000</v>
          </cell>
          <cell r="E498" t="str">
            <v>Variable</v>
          </cell>
          <cell r="J498" t="str">
            <v>Senior</v>
          </cell>
          <cell r="AE498">
            <v>4600000</v>
          </cell>
          <cell r="AF498">
            <v>0</v>
          </cell>
        </row>
        <row r="499">
          <cell r="A499" t="str">
            <v>Electric System</v>
          </cell>
          <cell r="C499">
            <v>51410</v>
          </cell>
          <cell r="D499">
            <v>720000</v>
          </cell>
          <cell r="E499" t="str">
            <v>Variable</v>
          </cell>
          <cell r="J499" t="str">
            <v>Senior</v>
          </cell>
          <cell r="AE499">
            <v>720000</v>
          </cell>
          <cell r="AF499">
            <v>0</v>
          </cell>
        </row>
        <row r="500">
          <cell r="A500" t="str">
            <v>Electric System</v>
          </cell>
          <cell r="C500">
            <v>45931</v>
          </cell>
          <cell r="D500">
            <v>2420000</v>
          </cell>
          <cell r="E500" t="str">
            <v>Variable</v>
          </cell>
          <cell r="J500" t="str">
            <v>Senior</v>
          </cell>
          <cell r="AE500">
            <v>2420000</v>
          </cell>
          <cell r="AF500">
            <v>44470</v>
          </cell>
        </row>
        <row r="501">
          <cell r="A501" t="str">
            <v>Electric System</v>
          </cell>
          <cell r="C501">
            <v>46296</v>
          </cell>
          <cell r="D501">
            <v>2520000</v>
          </cell>
          <cell r="E501" t="str">
            <v>Variable</v>
          </cell>
          <cell r="J501" t="str">
            <v>Senior</v>
          </cell>
          <cell r="AE501">
            <v>2520000</v>
          </cell>
          <cell r="AF501">
            <v>0</v>
          </cell>
        </row>
        <row r="502">
          <cell r="A502" t="str">
            <v>Electric System</v>
          </cell>
          <cell r="C502">
            <v>46661</v>
          </cell>
          <cell r="D502">
            <v>2625000</v>
          </cell>
          <cell r="E502" t="str">
            <v>Variable</v>
          </cell>
          <cell r="J502" t="str">
            <v>Senior</v>
          </cell>
          <cell r="AE502">
            <v>2625000</v>
          </cell>
          <cell r="AF502">
            <v>44835</v>
          </cell>
        </row>
        <row r="503">
          <cell r="A503" t="str">
            <v>Electric System</v>
          </cell>
          <cell r="C503">
            <v>47027</v>
          </cell>
          <cell r="D503">
            <v>2750000</v>
          </cell>
          <cell r="E503" t="str">
            <v>Variable</v>
          </cell>
          <cell r="J503" t="str">
            <v>Senior</v>
          </cell>
          <cell r="AE503">
            <v>2750000</v>
          </cell>
          <cell r="AF503">
            <v>0</v>
          </cell>
        </row>
        <row r="504">
          <cell r="A504" t="str">
            <v>Electric System</v>
          </cell>
          <cell r="C504">
            <v>47392</v>
          </cell>
          <cell r="D504">
            <v>5350000</v>
          </cell>
          <cell r="E504" t="str">
            <v>Variable</v>
          </cell>
          <cell r="J504" t="str">
            <v>Senior</v>
          </cell>
          <cell r="AE504">
            <v>5350000</v>
          </cell>
          <cell r="AF504">
            <v>0</v>
          </cell>
        </row>
        <row r="505">
          <cell r="A505" t="str">
            <v>Electric System</v>
          </cell>
          <cell r="C505">
            <v>47757</v>
          </cell>
          <cell r="D505">
            <v>5575000</v>
          </cell>
          <cell r="E505" t="str">
            <v>Variable</v>
          </cell>
          <cell r="J505" t="str">
            <v>Senior</v>
          </cell>
          <cell r="AE505">
            <v>5575000</v>
          </cell>
          <cell r="AF505">
            <v>0</v>
          </cell>
        </row>
        <row r="506">
          <cell r="A506" t="str">
            <v>Electric System</v>
          </cell>
          <cell r="C506">
            <v>48122</v>
          </cell>
          <cell r="D506">
            <v>400000</v>
          </cell>
          <cell r="E506" t="str">
            <v>Variable</v>
          </cell>
          <cell r="J506" t="str">
            <v>Senior</v>
          </cell>
          <cell r="AE506">
            <v>400000</v>
          </cell>
          <cell r="AF506">
            <v>0</v>
          </cell>
        </row>
        <row r="507">
          <cell r="A507" t="str">
            <v>Electric System</v>
          </cell>
          <cell r="C507">
            <v>48488</v>
          </cell>
          <cell r="D507">
            <v>425000</v>
          </cell>
          <cell r="E507" t="str">
            <v>Variable</v>
          </cell>
          <cell r="J507" t="str">
            <v>Senior</v>
          </cell>
          <cell r="AE507">
            <v>425000</v>
          </cell>
          <cell r="AF507">
            <v>0</v>
          </cell>
        </row>
        <row r="508">
          <cell r="A508" t="str">
            <v>Electric System</v>
          </cell>
          <cell r="C508">
            <v>48853</v>
          </cell>
          <cell r="D508">
            <v>425000</v>
          </cell>
          <cell r="E508" t="str">
            <v>Variable</v>
          </cell>
          <cell r="J508" t="str">
            <v>Senior</v>
          </cell>
          <cell r="AE508">
            <v>425000</v>
          </cell>
          <cell r="AF508">
            <v>0</v>
          </cell>
        </row>
        <row r="509">
          <cell r="A509" t="str">
            <v>Electric System</v>
          </cell>
          <cell r="C509">
            <v>49218</v>
          </cell>
          <cell r="D509">
            <v>450000</v>
          </cell>
          <cell r="E509" t="str">
            <v>Variable</v>
          </cell>
          <cell r="J509" t="str">
            <v>Senior</v>
          </cell>
          <cell r="AE509">
            <v>450000</v>
          </cell>
          <cell r="AF509">
            <v>0</v>
          </cell>
        </row>
        <row r="510">
          <cell r="A510" t="str">
            <v>Electric System</v>
          </cell>
          <cell r="C510">
            <v>49583</v>
          </cell>
          <cell r="D510">
            <v>475000</v>
          </cell>
          <cell r="E510" t="str">
            <v>Variable</v>
          </cell>
          <cell r="J510" t="str">
            <v>Senior</v>
          </cell>
          <cell r="AE510">
            <v>475000</v>
          </cell>
          <cell r="AF510">
            <v>0</v>
          </cell>
        </row>
        <row r="511">
          <cell r="A511" t="str">
            <v>Electric System</v>
          </cell>
          <cell r="C511">
            <v>49949</v>
          </cell>
          <cell r="D511">
            <v>4250000</v>
          </cell>
          <cell r="E511" t="str">
            <v>Variable</v>
          </cell>
          <cell r="J511" t="str">
            <v>Senior</v>
          </cell>
          <cell r="AE511">
            <v>4250000</v>
          </cell>
          <cell r="AF511">
            <v>0</v>
          </cell>
        </row>
        <row r="512">
          <cell r="A512" t="str">
            <v>Electric System</v>
          </cell>
          <cell r="C512">
            <v>50314</v>
          </cell>
          <cell r="D512">
            <v>4425000</v>
          </cell>
          <cell r="E512" t="str">
            <v>Variable</v>
          </cell>
          <cell r="J512" t="str">
            <v>Senior</v>
          </cell>
          <cell r="AE512">
            <v>4425000</v>
          </cell>
          <cell r="AF512">
            <v>0</v>
          </cell>
        </row>
        <row r="513">
          <cell r="A513" t="str">
            <v>Electric System</v>
          </cell>
          <cell r="C513">
            <v>50679</v>
          </cell>
          <cell r="D513">
            <v>4525000</v>
          </cell>
          <cell r="E513" t="str">
            <v>Variable</v>
          </cell>
          <cell r="J513" t="str">
            <v>Senior</v>
          </cell>
          <cell r="AE513">
            <v>4525000</v>
          </cell>
          <cell r="AF513">
            <v>0</v>
          </cell>
        </row>
        <row r="514">
          <cell r="A514" t="str">
            <v>Electric System</v>
          </cell>
          <cell r="C514">
            <v>51044</v>
          </cell>
          <cell r="D514">
            <v>4575000</v>
          </cell>
          <cell r="E514" t="str">
            <v>Variable</v>
          </cell>
          <cell r="J514" t="str">
            <v>Senior</v>
          </cell>
          <cell r="AE514">
            <v>4575000</v>
          </cell>
          <cell r="AF514">
            <v>0</v>
          </cell>
        </row>
        <row r="515">
          <cell r="A515" t="str">
            <v>Electric System</v>
          </cell>
          <cell r="C515">
            <v>51410</v>
          </cell>
          <cell r="D515">
            <v>710000</v>
          </cell>
          <cell r="E515" t="str">
            <v>Variable</v>
          </cell>
          <cell r="J515" t="str">
            <v>Senior</v>
          </cell>
          <cell r="AE515">
            <v>710000</v>
          </cell>
          <cell r="AF515">
            <v>0</v>
          </cell>
        </row>
        <row r="516">
          <cell r="A516" t="str">
            <v>Electric System</v>
          </cell>
          <cell r="C516">
            <v>45566</v>
          </cell>
          <cell r="D516">
            <v>2275000</v>
          </cell>
          <cell r="E516" t="str">
            <v>Variable</v>
          </cell>
          <cell r="J516" t="str">
            <v>Senior</v>
          </cell>
          <cell r="AE516">
            <v>2275000</v>
          </cell>
          <cell r="AF516">
            <v>0</v>
          </cell>
        </row>
        <row r="517">
          <cell r="A517" t="str">
            <v>Electric System</v>
          </cell>
          <cell r="C517">
            <v>45931</v>
          </cell>
          <cell r="D517">
            <v>2375000</v>
          </cell>
          <cell r="E517" t="str">
            <v>Variable</v>
          </cell>
          <cell r="J517" t="str">
            <v>Senior</v>
          </cell>
          <cell r="AE517">
            <v>2375000</v>
          </cell>
          <cell r="AF517">
            <v>0</v>
          </cell>
        </row>
        <row r="518">
          <cell r="A518" t="str">
            <v>Electric System</v>
          </cell>
          <cell r="C518">
            <v>46296</v>
          </cell>
          <cell r="D518">
            <v>2450000</v>
          </cell>
          <cell r="E518" t="str">
            <v>Variable</v>
          </cell>
          <cell r="J518" t="str">
            <v>Senior</v>
          </cell>
          <cell r="AE518">
            <v>2450000</v>
          </cell>
          <cell r="AF518">
            <v>0</v>
          </cell>
        </row>
        <row r="519">
          <cell r="A519" t="str">
            <v>Electric System</v>
          </cell>
          <cell r="C519">
            <v>46661</v>
          </cell>
          <cell r="D519">
            <v>3700000</v>
          </cell>
          <cell r="E519" t="str">
            <v>Variable</v>
          </cell>
          <cell r="J519" t="str">
            <v>Senior</v>
          </cell>
          <cell r="AE519">
            <v>3700000</v>
          </cell>
          <cell r="AF519">
            <v>0</v>
          </cell>
        </row>
        <row r="520">
          <cell r="A520" t="str">
            <v>Electric System</v>
          </cell>
          <cell r="C520">
            <v>47027</v>
          </cell>
          <cell r="D520">
            <v>3850000</v>
          </cell>
          <cell r="E520" t="str">
            <v>Variable</v>
          </cell>
          <cell r="J520" t="str">
            <v>Senior</v>
          </cell>
          <cell r="AE520">
            <v>3850000</v>
          </cell>
          <cell r="AF520">
            <v>0</v>
          </cell>
        </row>
        <row r="521">
          <cell r="A521" t="str">
            <v>Electric System</v>
          </cell>
          <cell r="C521">
            <v>47392</v>
          </cell>
          <cell r="D521">
            <v>1525000</v>
          </cell>
          <cell r="E521" t="str">
            <v>Variable</v>
          </cell>
          <cell r="J521" t="str">
            <v>Senior</v>
          </cell>
          <cell r="AE521">
            <v>1525000</v>
          </cell>
          <cell r="AF521">
            <v>0</v>
          </cell>
        </row>
        <row r="522">
          <cell r="A522" t="str">
            <v>Electric System</v>
          </cell>
          <cell r="C522">
            <v>47757</v>
          </cell>
          <cell r="D522">
            <v>1600000</v>
          </cell>
          <cell r="E522" t="str">
            <v>Variable</v>
          </cell>
          <cell r="J522" t="str">
            <v>Senior</v>
          </cell>
          <cell r="AE522">
            <v>1600000</v>
          </cell>
          <cell r="AF522">
            <v>0</v>
          </cell>
        </row>
        <row r="523">
          <cell r="A523" t="str">
            <v>Electric System</v>
          </cell>
          <cell r="C523">
            <v>48122</v>
          </cell>
          <cell r="D523">
            <v>4375000</v>
          </cell>
          <cell r="E523" t="str">
            <v>Variable</v>
          </cell>
          <cell r="J523" t="str">
            <v>Senior</v>
          </cell>
          <cell r="AE523">
            <v>4375000</v>
          </cell>
          <cell r="AF523">
            <v>0</v>
          </cell>
        </row>
        <row r="524">
          <cell r="A524" t="str">
            <v>Electric System</v>
          </cell>
          <cell r="C524">
            <v>48488</v>
          </cell>
          <cell r="D524">
            <v>4525000</v>
          </cell>
          <cell r="E524" t="str">
            <v>Variable</v>
          </cell>
          <cell r="J524" t="str">
            <v>Senior</v>
          </cell>
          <cell r="AE524">
            <v>4525000</v>
          </cell>
          <cell r="AF524">
            <v>0</v>
          </cell>
        </row>
        <row r="525">
          <cell r="A525" t="str">
            <v>Electric System</v>
          </cell>
          <cell r="C525">
            <v>48853</v>
          </cell>
          <cell r="D525">
            <v>3125000</v>
          </cell>
          <cell r="E525" t="str">
            <v>Variable</v>
          </cell>
          <cell r="J525" t="str">
            <v>Senior</v>
          </cell>
          <cell r="AE525">
            <v>3125000</v>
          </cell>
          <cell r="AF525">
            <v>0</v>
          </cell>
        </row>
        <row r="526">
          <cell r="A526" t="str">
            <v>Electric System</v>
          </cell>
          <cell r="C526">
            <v>49218</v>
          </cell>
          <cell r="D526">
            <v>3250000</v>
          </cell>
          <cell r="E526" t="str">
            <v>Variable</v>
          </cell>
          <cell r="J526" t="str">
            <v>Senior</v>
          </cell>
          <cell r="AE526">
            <v>3250000</v>
          </cell>
          <cell r="AF526">
            <v>0</v>
          </cell>
        </row>
        <row r="527">
          <cell r="A527" t="str">
            <v>Electric System</v>
          </cell>
          <cell r="C527">
            <v>49583</v>
          </cell>
          <cell r="D527">
            <v>3375000</v>
          </cell>
          <cell r="E527" t="str">
            <v>Variable</v>
          </cell>
          <cell r="J527" t="str">
            <v>Senior</v>
          </cell>
          <cell r="AE527">
            <v>3375000</v>
          </cell>
          <cell r="AF527">
            <v>0</v>
          </cell>
        </row>
        <row r="528">
          <cell r="A528" t="str">
            <v>Electric System</v>
          </cell>
          <cell r="C528">
            <v>49949</v>
          </cell>
          <cell r="D528">
            <v>575000</v>
          </cell>
          <cell r="E528" t="str">
            <v>Variable</v>
          </cell>
          <cell r="J528" t="str">
            <v>Senior</v>
          </cell>
          <cell r="AE528">
            <v>575000</v>
          </cell>
          <cell r="AF528">
            <v>0</v>
          </cell>
        </row>
        <row r="529">
          <cell r="A529" t="str">
            <v>Electric System</v>
          </cell>
          <cell r="C529">
            <v>43374</v>
          </cell>
          <cell r="D529">
            <v>400000</v>
          </cell>
          <cell r="E529" t="str">
            <v>Variable</v>
          </cell>
          <cell r="J529" t="str">
            <v>Senior</v>
          </cell>
          <cell r="AE529">
            <v>400000</v>
          </cell>
          <cell r="AF529">
            <v>0</v>
          </cell>
        </row>
        <row r="530">
          <cell r="A530" t="str">
            <v>Electric System</v>
          </cell>
          <cell r="C530">
            <v>43739</v>
          </cell>
          <cell r="D530">
            <v>425000</v>
          </cell>
          <cell r="E530" t="str">
            <v>Variable</v>
          </cell>
          <cell r="J530" t="str">
            <v>Senior</v>
          </cell>
          <cell r="AE530">
            <v>425000</v>
          </cell>
          <cell r="AF530">
            <v>0</v>
          </cell>
        </row>
        <row r="531">
          <cell r="A531" t="str">
            <v>Electric System</v>
          </cell>
          <cell r="C531">
            <v>44105</v>
          </cell>
          <cell r="D531">
            <v>3200000</v>
          </cell>
          <cell r="E531" t="str">
            <v>Variable</v>
          </cell>
          <cell r="J531" t="str">
            <v>Senior</v>
          </cell>
          <cell r="AE531">
            <v>3200000</v>
          </cell>
          <cell r="AF531">
            <v>0</v>
          </cell>
        </row>
        <row r="532">
          <cell r="A532" t="str">
            <v>Electric System</v>
          </cell>
          <cell r="C532">
            <v>44470</v>
          </cell>
          <cell r="D532">
            <v>3275000</v>
          </cell>
          <cell r="E532" t="str">
            <v>Variable</v>
          </cell>
          <cell r="J532" t="str">
            <v>Senior</v>
          </cell>
          <cell r="AE532">
            <v>3275000</v>
          </cell>
          <cell r="AF532">
            <v>0</v>
          </cell>
        </row>
        <row r="533">
          <cell r="A533" t="str">
            <v>Electric System</v>
          </cell>
          <cell r="C533">
            <v>44835</v>
          </cell>
          <cell r="D533">
            <v>3375000</v>
          </cell>
          <cell r="E533" t="str">
            <v>Variable</v>
          </cell>
          <cell r="J533" t="str">
            <v>Senior</v>
          </cell>
          <cell r="AE533">
            <v>3375000</v>
          </cell>
          <cell r="AF533">
            <v>0</v>
          </cell>
        </row>
        <row r="534">
          <cell r="A534" t="str">
            <v>Electric System</v>
          </cell>
          <cell r="C534">
            <v>45200</v>
          </cell>
          <cell r="D534">
            <v>2175000</v>
          </cell>
          <cell r="E534" t="str">
            <v>Variable</v>
          </cell>
          <cell r="J534" t="str">
            <v>Senior</v>
          </cell>
          <cell r="AE534">
            <v>2175000</v>
          </cell>
          <cell r="AF534">
            <v>0</v>
          </cell>
        </row>
        <row r="535">
          <cell r="A535" t="str">
            <v>Electric System</v>
          </cell>
          <cell r="C535">
            <v>45566</v>
          </cell>
          <cell r="D535">
            <v>2275000</v>
          </cell>
          <cell r="E535" t="str">
            <v>Variable</v>
          </cell>
          <cell r="J535" t="str">
            <v>Senior</v>
          </cell>
          <cell r="AE535">
            <v>2275000</v>
          </cell>
          <cell r="AF535">
            <v>0</v>
          </cell>
        </row>
        <row r="536">
          <cell r="A536" t="str">
            <v>Electric System</v>
          </cell>
          <cell r="C536">
            <v>45931</v>
          </cell>
          <cell r="D536">
            <v>2350000</v>
          </cell>
          <cell r="E536" t="str">
            <v>Variable</v>
          </cell>
          <cell r="J536" t="str">
            <v>Senior</v>
          </cell>
          <cell r="AE536">
            <v>2350000</v>
          </cell>
          <cell r="AF536">
            <v>0</v>
          </cell>
        </row>
        <row r="537">
          <cell r="A537" t="str">
            <v>Electric System</v>
          </cell>
          <cell r="C537">
            <v>46296</v>
          </cell>
          <cell r="D537">
            <v>2450000</v>
          </cell>
          <cell r="E537" t="str">
            <v>Variable</v>
          </cell>
          <cell r="J537" t="str">
            <v>Senior</v>
          </cell>
          <cell r="AE537">
            <v>2450000</v>
          </cell>
          <cell r="AF537">
            <v>0</v>
          </cell>
        </row>
        <row r="538">
          <cell r="A538" t="str">
            <v>Electric System</v>
          </cell>
          <cell r="C538">
            <v>46661</v>
          </cell>
          <cell r="D538">
            <v>3700000</v>
          </cell>
          <cell r="E538" t="str">
            <v>Variable</v>
          </cell>
          <cell r="J538" t="str">
            <v>Senior</v>
          </cell>
          <cell r="AE538">
            <v>3700000</v>
          </cell>
          <cell r="AF538">
            <v>0</v>
          </cell>
        </row>
        <row r="539">
          <cell r="A539" t="str">
            <v>Electric System</v>
          </cell>
          <cell r="C539">
            <v>47027</v>
          </cell>
          <cell r="D539">
            <v>3825000</v>
          </cell>
          <cell r="E539" t="str">
            <v>Variable</v>
          </cell>
          <cell r="J539" t="str">
            <v>Senior</v>
          </cell>
          <cell r="AE539">
            <v>3825000</v>
          </cell>
          <cell r="AF539">
            <v>0</v>
          </cell>
        </row>
        <row r="540">
          <cell r="A540" t="str">
            <v>Electric System</v>
          </cell>
          <cell r="C540">
            <v>47392</v>
          </cell>
          <cell r="D540">
            <v>1525000</v>
          </cell>
          <cell r="E540" t="str">
            <v>Variable</v>
          </cell>
          <cell r="J540" t="str">
            <v>Senior</v>
          </cell>
          <cell r="AE540">
            <v>1525000</v>
          </cell>
          <cell r="AF540">
            <v>0</v>
          </cell>
        </row>
        <row r="541">
          <cell r="A541" t="str">
            <v>Electric System</v>
          </cell>
          <cell r="C541">
            <v>47757</v>
          </cell>
          <cell r="D541">
            <v>1575000</v>
          </cell>
          <cell r="E541" t="str">
            <v>Variable</v>
          </cell>
          <cell r="J541" t="str">
            <v>Senior</v>
          </cell>
          <cell r="AE541">
            <v>1575000</v>
          </cell>
          <cell r="AF541">
            <v>0</v>
          </cell>
        </row>
        <row r="542">
          <cell r="A542" t="str">
            <v>Electric System</v>
          </cell>
          <cell r="C542">
            <v>48122</v>
          </cell>
          <cell r="D542">
            <v>4350000</v>
          </cell>
          <cell r="E542" t="str">
            <v>Variable</v>
          </cell>
          <cell r="J542" t="str">
            <v>Senior</v>
          </cell>
          <cell r="AE542">
            <v>4350000</v>
          </cell>
          <cell r="AF542">
            <v>0</v>
          </cell>
        </row>
        <row r="543">
          <cell r="A543" t="str">
            <v>Electric System</v>
          </cell>
          <cell r="C543">
            <v>48488</v>
          </cell>
          <cell r="D543">
            <v>4525000</v>
          </cell>
          <cell r="E543" t="str">
            <v>Variable</v>
          </cell>
          <cell r="J543" t="str">
            <v>Senior</v>
          </cell>
          <cell r="AE543">
            <v>4525000</v>
          </cell>
          <cell r="AF543">
            <v>0</v>
          </cell>
        </row>
        <row r="544">
          <cell r="A544" t="str">
            <v>Electric System</v>
          </cell>
          <cell r="C544">
            <v>48853</v>
          </cell>
          <cell r="D544">
            <v>3125000</v>
          </cell>
          <cell r="E544" t="str">
            <v>Variable</v>
          </cell>
          <cell r="J544" t="str">
            <v>Senior</v>
          </cell>
          <cell r="AE544">
            <v>3125000</v>
          </cell>
          <cell r="AF544">
            <v>0</v>
          </cell>
        </row>
        <row r="545">
          <cell r="A545" t="str">
            <v>Electric System</v>
          </cell>
          <cell r="C545">
            <v>49218</v>
          </cell>
          <cell r="D545">
            <v>3250000</v>
          </cell>
          <cell r="E545" t="str">
            <v>Variable</v>
          </cell>
          <cell r="J545" t="str">
            <v>Senior</v>
          </cell>
          <cell r="AE545">
            <v>3250000</v>
          </cell>
          <cell r="AF545">
            <v>0</v>
          </cell>
        </row>
        <row r="546">
          <cell r="A546" t="str">
            <v>Electric System</v>
          </cell>
          <cell r="C546">
            <v>49583</v>
          </cell>
          <cell r="D546">
            <v>3375000</v>
          </cell>
          <cell r="E546" t="str">
            <v>Variable</v>
          </cell>
          <cell r="J546" t="str">
            <v>Senior</v>
          </cell>
          <cell r="AE546">
            <v>3375000</v>
          </cell>
          <cell r="AF546">
            <v>0</v>
          </cell>
        </row>
        <row r="547">
          <cell r="A547" t="str">
            <v>Electric System</v>
          </cell>
          <cell r="C547">
            <v>49949</v>
          </cell>
          <cell r="D547">
            <v>235000</v>
          </cell>
          <cell r="E547" t="str">
            <v>Variable</v>
          </cell>
          <cell r="J547" t="str">
            <v>Senior</v>
          </cell>
          <cell r="AE547">
            <v>235000</v>
          </cell>
          <cell r="AF547">
            <v>0</v>
          </cell>
        </row>
        <row r="548">
          <cell r="A548" t="str">
            <v>Electric System</v>
          </cell>
          <cell r="C548">
            <v>45566</v>
          </cell>
          <cell r="D548">
            <v>2900000</v>
          </cell>
          <cell r="E548" t="str">
            <v>Variable</v>
          </cell>
          <cell r="J548" t="str">
            <v>Senior</v>
          </cell>
          <cell r="AE548">
            <v>2900000</v>
          </cell>
          <cell r="AF548">
            <v>0</v>
          </cell>
        </row>
        <row r="549">
          <cell r="A549" t="str">
            <v>Electric System</v>
          </cell>
          <cell r="C549">
            <v>45931</v>
          </cell>
          <cell r="D549">
            <v>3000000</v>
          </cell>
          <cell r="E549" t="str">
            <v>Variable</v>
          </cell>
          <cell r="J549" t="str">
            <v>Senior</v>
          </cell>
          <cell r="AE549">
            <v>3000000</v>
          </cell>
          <cell r="AF549">
            <v>44470</v>
          </cell>
        </row>
        <row r="550">
          <cell r="A550" t="str">
            <v>Electric System</v>
          </cell>
          <cell r="C550">
            <v>46296</v>
          </cell>
          <cell r="D550">
            <v>3000000</v>
          </cell>
          <cell r="E550" t="str">
            <v>Variable</v>
          </cell>
          <cell r="J550" t="str">
            <v>Senior</v>
          </cell>
          <cell r="AE550">
            <v>3000000</v>
          </cell>
          <cell r="AF550">
            <v>44470</v>
          </cell>
        </row>
        <row r="551">
          <cell r="A551" t="str">
            <v>Electric System</v>
          </cell>
          <cell r="C551">
            <v>46661</v>
          </cell>
          <cell r="D551">
            <v>3200000</v>
          </cell>
          <cell r="E551" t="str">
            <v>Variable</v>
          </cell>
          <cell r="J551" t="str">
            <v>Senior</v>
          </cell>
          <cell r="AE551">
            <v>3200000</v>
          </cell>
          <cell r="AF551">
            <v>44835</v>
          </cell>
        </row>
        <row r="552">
          <cell r="A552" t="str">
            <v>Electric System</v>
          </cell>
          <cell r="C552">
            <v>47027</v>
          </cell>
          <cell r="D552">
            <v>3300000</v>
          </cell>
          <cell r="E552" t="str">
            <v>Variable</v>
          </cell>
          <cell r="J552" t="str">
            <v>Senior</v>
          </cell>
          <cell r="AE552">
            <v>3300000</v>
          </cell>
          <cell r="AF552">
            <v>0</v>
          </cell>
        </row>
        <row r="553">
          <cell r="A553" t="str">
            <v>Electric System</v>
          </cell>
          <cell r="C553">
            <v>47392</v>
          </cell>
          <cell r="D553">
            <v>3500000</v>
          </cell>
          <cell r="E553" t="str">
            <v>Variable</v>
          </cell>
          <cell r="J553" t="str">
            <v>Senior</v>
          </cell>
          <cell r="AE553">
            <v>3500000</v>
          </cell>
          <cell r="AF553">
            <v>0</v>
          </cell>
        </row>
        <row r="554">
          <cell r="A554" t="str">
            <v>Electric System</v>
          </cell>
          <cell r="C554">
            <v>47757</v>
          </cell>
          <cell r="D554">
            <v>3600000</v>
          </cell>
          <cell r="E554" t="str">
            <v>Variable</v>
          </cell>
          <cell r="J554" t="str">
            <v>Senior</v>
          </cell>
          <cell r="AE554">
            <v>3600000</v>
          </cell>
          <cell r="AF554">
            <v>0</v>
          </cell>
        </row>
        <row r="555">
          <cell r="A555" t="str">
            <v>Electric System</v>
          </cell>
          <cell r="C555">
            <v>48122</v>
          </cell>
          <cell r="D555">
            <v>6400000</v>
          </cell>
          <cell r="E555" t="str">
            <v>Variable</v>
          </cell>
          <cell r="J555" t="str">
            <v>Senior</v>
          </cell>
          <cell r="AE555">
            <v>6400000</v>
          </cell>
          <cell r="AF555">
            <v>0</v>
          </cell>
        </row>
        <row r="556">
          <cell r="A556" t="str">
            <v>Electric System</v>
          </cell>
          <cell r="C556">
            <v>48488</v>
          </cell>
          <cell r="D556">
            <v>6600000</v>
          </cell>
          <cell r="E556" t="str">
            <v>Variable</v>
          </cell>
          <cell r="J556" t="str">
            <v>Senior</v>
          </cell>
          <cell r="AE556">
            <v>6600000</v>
          </cell>
          <cell r="AF556">
            <v>0</v>
          </cell>
        </row>
        <row r="557">
          <cell r="A557" t="str">
            <v>Electric System</v>
          </cell>
          <cell r="C557">
            <v>48853</v>
          </cell>
          <cell r="D557">
            <v>6900000</v>
          </cell>
          <cell r="E557" t="str">
            <v>Variable</v>
          </cell>
          <cell r="J557" t="str">
            <v>Senior</v>
          </cell>
          <cell r="AE557">
            <v>6900000</v>
          </cell>
          <cell r="AF557">
            <v>0</v>
          </cell>
        </row>
        <row r="558">
          <cell r="A558" t="str">
            <v>Electric System</v>
          </cell>
          <cell r="C558">
            <v>49218</v>
          </cell>
          <cell r="D558">
            <v>1745000</v>
          </cell>
          <cell r="E558" t="str">
            <v>Variable</v>
          </cell>
          <cell r="J558" t="str">
            <v>Senior</v>
          </cell>
          <cell r="AE558">
            <v>1745000</v>
          </cell>
          <cell r="AF558">
            <v>0</v>
          </cell>
        </row>
        <row r="559">
          <cell r="A559" t="str">
            <v>Electric System</v>
          </cell>
          <cell r="C559">
            <v>45566</v>
          </cell>
          <cell r="D559">
            <v>2900000</v>
          </cell>
          <cell r="E559" t="str">
            <v>Variable</v>
          </cell>
          <cell r="J559" t="str">
            <v>Senior</v>
          </cell>
          <cell r="AE559">
            <v>2900000</v>
          </cell>
          <cell r="AF559">
            <v>44470</v>
          </cell>
        </row>
        <row r="560">
          <cell r="A560" t="str">
            <v>Electric System</v>
          </cell>
          <cell r="C560">
            <v>45931</v>
          </cell>
          <cell r="D560">
            <v>3000000</v>
          </cell>
          <cell r="E560" t="str">
            <v>Variable</v>
          </cell>
          <cell r="J560" t="str">
            <v>Senior</v>
          </cell>
          <cell r="AE560">
            <v>3000000</v>
          </cell>
          <cell r="AF560">
            <v>44470</v>
          </cell>
        </row>
        <row r="561">
          <cell r="A561" t="str">
            <v>Electric System</v>
          </cell>
          <cell r="C561">
            <v>46296</v>
          </cell>
          <cell r="D561">
            <v>3000000</v>
          </cell>
          <cell r="E561" t="str">
            <v>Variable</v>
          </cell>
          <cell r="J561" t="str">
            <v>Senior</v>
          </cell>
          <cell r="AE561">
            <v>3000000</v>
          </cell>
          <cell r="AF561">
            <v>44470</v>
          </cell>
        </row>
        <row r="562">
          <cell r="A562" t="str">
            <v>Electric System</v>
          </cell>
          <cell r="C562">
            <v>46661</v>
          </cell>
          <cell r="D562">
            <v>3200000</v>
          </cell>
          <cell r="E562" t="str">
            <v>Variable</v>
          </cell>
          <cell r="J562" t="str">
            <v>Senior</v>
          </cell>
          <cell r="AE562">
            <v>3200000</v>
          </cell>
          <cell r="AF562">
            <v>44835</v>
          </cell>
        </row>
        <row r="563">
          <cell r="A563" t="str">
            <v>Electric System</v>
          </cell>
          <cell r="C563">
            <v>47027</v>
          </cell>
          <cell r="D563">
            <v>3300000</v>
          </cell>
          <cell r="E563" t="str">
            <v>Variable</v>
          </cell>
          <cell r="J563" t="str">
            <v>Senior</v>
          </cell>
          <cell r="AE563">
            <v>3300000</v>
          </cell>
          <cell r="AF563">
            <v>0</v>
          </cell>
        </row>
        <row r="564">
          <cell r="A564" t="str">
            <v>Electric System</v>
          </cell>
          <cell r="C564">
            <v>47392</v>
          </cell>
          <cell r="D564">
            <v>3500000</v>
          </cell>
          <cell r="E564" t="str">
            <v>Variable</v>
          </cell>
          <cell r="J564" t="str">
            <v>Senior</v>
          </cell>
          <cell r="AE564">
            <v>3500000</v>
          </cell>
          <cell r="AF564">
            <v>0</v>
          </cell>
        </row>
        <row r="565">
          <cell r="A565" t="str">
            <v>Electric System</v>
          </cell>
          <cell r="C565">
            <v>47757</v>
          </cell>
          <cell r="D565">
            <v>3600000</v>
          </cell>
          <cell r="E565" t="str">
            <v>Variable</v>
          </cell>
          <cell r="J565" t="str">
            <v>Senior</v>
          </cell>
          <cell r="AE565">
            <v>3600000</v>
          </cell>
          <cell r="AF565">
            <v>0</v>
          </cell>
        </row>
        <row r="566">
          <cell r="A566" t="str">
            <v>Electric System</v>
          </cell>
          <cell r="C566">
            <v>48122</v>
          </cell>
          <cell r="D566">
            <v>6400000</v>
          </cell>
          <cell r="E566" t="str">
            <v>Variable</v>
          </cell>
          <cell r="J566" t="str">
            <v>Senior</v>
          </cell>
          <cell r="AE566">
            <v>6400000</v>
          </cell>
          <cell r="AF566">
            <v>0</v>
          </cell>
        </row>
        <row r="567">
          <cell r="A567" t="str">
            <v>Electric System</v>
          </cell>
          <cell r="C567">
            <v>48488</v>
          </cell>
          <cell r="D567">
            <v>6600000</v>
          </cell>
          <cell r="E567" t="str">
            <v>Variable</v>
          </cell>
          <cell r="J567" t="str">
            <v>Senior</v>
          </cell>
          <cell r="AE567">
            <v>6600000</v>
          </cell>
          <cell r="AF567">
            <v>0</v>
          </cell>
        </row>
        <row r="568">
          <cell r="A568" t="str">
            <v>Electric System</v>
          </cell>
          <cell r="C568">
            <v>48853</v>
          </cell>
          <cell r="D568">
            <v>6900000</v>
          </cell>
          <cell r="E568" t="str">
            <v>Variable</v>
          </cell>
          <cell r="J568" t="str">
            <v>Senior</v>
          </cell>
          <cell r="AE568">
            <v>6900000</v>
          </cell>
          <cell r="AF568">
            <v>0</v>
          </cell>
        </row>
        <row r="569">
          <cell r="A569" t="str">
            <v>Electric System</v>
          </cell>
          <cell r="C569">
            <v>49218</v>
          </cell>
          <cell r="D569">
            <v>1500000</v>
          </cell>
          <cell r="E569" t="str">
            <v>Variable</v>
          </cell>
          <cell r="J569" t="str">
            <v>Senior</v>
          </cell>
          <cell r="AE569">
            <v>1500000</v>
          </cell>
          <cell r="AF569">
            <v>0</v>
          </cell>
        </row>
        <row r="570">
          <cell r="A570" t="str">
            <v>Electric System</v>
          </cell>
          <cell r="C570">
            <v>47757</v>
          </cell>
          <cell r="D570">
            <v>40000</v>
          </cell>
          <cell r="E570" t="str">
            <v>Variable</v>
          </cell>
          <cell r="J570" t="str">
            <v>Senior</v>
          </cell>
          <cell r="AE570">
            <v>40000</v>
          </cell>
          <cell r="AF570">
            <v>0</v>
          </cell>
        </row>
        <row r="571">
          <cell r="A571" t="str">
            <v>Electric System</v>
          </cell>
          <cell r="C571">
            <v>48122</v>
          </cell>
          <cell r="D571">
            <v>2960000</v>
          </cell>
          <cell r="E571" t="str">
            <v>Variable</v>
          </cell>
          <cell r="J571" t="str">
            <v>Senior</v>
          </cell>
          <cell r="AE571">
            <v>2960000</v>
          </cell>
          <cell r="AF571">
            <v>0</v>
          </cell>
        </row>
        <row r="572">
          <cell r="A572" t="str">
            <v>Electric System</v>
          </cell>
          <cell r="C572">
            <v>48488</v>
          </cell>
          <cell r="D572">
            <v>3065000</v>
          </cell>
          <cell r="E572" t="str">
            <v>Variable</v>
          </cell>
          <cell r="J572" t="str">
            <v>Senior</v>
          </cell>
          <cell r="AE572">
            <v>3065000</v>
          </cell>
          <cell r="AF572">
            <v>0</v>
          </cell>
        </row>
        <row r="573">
          <cell r="A573" t="str">
            <v>Electric System</v>
          </cell>
          <cell r="C573">
            <v>48853</v>
          </cell>
          <cell r="D573">
            <v>3270000</v>
          </cell>
          <cell r="E573" t="str">
            <v>Variable</v>
          </cell>
          <cell r="J573" t="str">
            <v>Senior</v>
          </cell>
          <cell r="AE573">
            <v>3270000</v>
          </cell>
          <cell r="AF573">
            <v>0</v>
          </cell>
        </row>
        <row r="574">
          <cell r="A574" t="str">
            <v>Electric System</v>
          </cell>
          <cell r="C574">
            <v>49218</v>
          </cell>
          <cell r="D574">
            <v>4220000</v>
          </cell>
          <cell r="E574" t="str">
            <v>Variable</v>
          </cell>
          <cell r="J574" t="str">
            <v>Senior</v>
          </cell>
          <cell r="AE574">
            <v>4220000</v>
          </cell>
          <cell r="AF574">
            <v>0</v>
          </cell>
        </row>
        <row r="575">
          <cell r="A575" t="str">
            <v>Electric System</v>
          </cell>
          <cell r="C575">
            <v>49583</v>
          </cell>
          <cell r="D575">
            <v>2670000</v>
          </cell>
          <cell r="E575" t="str">
            <v>Variable</v>
          </cell>
          <cell r="J575" t="str">
            <v>Senior</v>
          </cell>
          <cell r="AE575">
            <v>2670000</v>
          </cell>
          <cell r="AF575">
            <v>0</v>
          </cell>
        </row>
        <row r="576">
          <cell r="A576" t="str">
            <v>Electric System</v>
          </cell>
          <cell r="C576">
            <v>49949</v>
          </cell>
          <cell r="D576">
            <v>2980000</v>
          </cell>
          <cell r="E576" t="str">
            <v>Variable</v>
          </cell>
          <cell r="J576" t="str">
            <v>Senior</v>
          </cell>
          <cell r="AE576">
            <v>2980000</v>
          </cell>
          <cell r="AF576">
            <v>0</v>
          </cell>
        </row>
        <row r="577">
          <cell r="A577" t="str">
            <v>Electric System</v>
          </cell>
          <cell r="C577">
            <v>50314</v>
          </cell>
          <cell r="D577">
            <v>3050000</v>
          </cell>
          <cell r="E577" t="str">
            <v>Variable</v>
          </cell>
          <cell r="J577" t="str">
            <v>Senior</v>
          </cell>
          <cell r="AE577">
            <v>3050000</v>
          </cell>
          <cell r="AF577">
            <v>0</v>
          </cell>
        </row>
        <row r="578">
          <cell r="A578" t="str">
            <v>Electric System</v>
          </cell>
          <cell r="C578">
            <v>50679</v>
          </cell>
          <cell r="D578">
            <v>2745000</v>
          </cell>
          <cell r="E578" t="str">
            <v>Variable</v>
          </cell>
          <cell r="J578" t="str">
            <v>Senior</v>
          </cell>
          <cell r="AE578">
            <v>2745000</v>
          </cell>
          <cell r="AF578">
            <v>0</v>
          </cell>
        </row>
        <row r="579">
          <cell r="A579" t="str">
            <v>Electric System</v>
          </cell>
          <cell r="C579">
            <v>45566</v>
          </cell>
          <cell r="D579">
            <v>125000</v>
          </cell>
          <cell r="E579" t="str">
            <v>Variable</v>
          </cell>
          <cell r="J579" t="str">
            <v>Junior</v>
          </cell>
          <cell r="AE579">
            <v>125000</v>
          </cell>
          <cell r="AF579">
            <v>0</v>
          </cell>
        </row>
        <row r="580">
          <cell r="A580" t="str">
            <v>Electric System</v>
          </cell>
          <cell r="C580">
            <v>45931</v>
          </cell>
          <cell r="D580">
            <v>125000</v>
          </cell>
          <cell r="E580" t="str">
            <v>Variable</v>
          </cell>
          <cell r="J580" t="str">
            <v>Junior</v>
          </cell>
          <cell r="AE580">
            <v>125000</v>
          </cell>
          <cell r="AF580">
            <v>44470</v>
          </cell>
        </row>
        <row r="581">
          <cell r="A581" t="str">
            <v>Electric System</v>
          </cell>
          <cell r="C581">
            <v>46296</v>
          </cell>
          <cell r="D581">
            <v>150000</v>
          </cell>
          <cell r="E581" t="str">
            <v>Variable</v>
          </cell>
          <cell r="J581" t="str">
            <v>Junior</v>
          </cell>
          <cell r="AE581">
            <v>150000</v>
          </cell>
          <cell r="AF581">
            <v>44470</v>
          </cell>
        </row>
        <row r="582">
          <cell r="A582" t="str">
            <v>Electric System</v>
          </cell>
          <cell r="C582">
            <v>46661</v>
          </cell>
          <cell r="D582">
            <v>150000</v>
          </cell>
          <cell r="E582" t="str">
            <v>Variable</v>
          </cell>
          <cell r="J582" t="str">
            <v>Junior</v>
          </cell>
          <cell r="AE582">
            <v>150000</v>
          </cell>
          <cell r="AF582">
            <v>44835</v>
          </cell>
        </row>
        <row r="583">
          <cell r="A583" t="str">
            <v>Electric System</v>
          </cell>
          <cell r="C583">
            <v>47027</v>
          </cell>
          <cell r="D583">
            <v>150000</v>
          </cell>
          <cell r="E583" t="str">
            <v>Variable</v>
          </cell>
          <cell r="J583" t="str">
            <v>Junior</v>
          </cell>
          <cell r="AE583">
            <v>150000</v>
          </cell>
          <cell r="AF583">
            <v>0</v>
          </cell>
        </row>
        <row r="584">
          <cell r="A584" t="str">
            <v>Electric System</v>
          </cell>
          <cell r="C584">
            <v>47392</v>
          </cell>
          <cell r="D584">
            <v>150000</v>
          </cell>
          <cell r="E584" t="str">
            <v>Variable</v>
          </cell>
          <cell r="J584" t="str">
            <v>Junior</v>
          </cell>
          <cell r="AE584">
            <v>150000</v>
          </cell>
          <cell r="AF584">
            <v>0</v>
          </cell>
        </row>
        <row r="585">
          <cell r="A585" t="str">
            <v>Electric System</v>
          </cell>
          <cell r="C585">
            <v>47757</v>
          </cell>
          <cell r="D585">
            <v>150000</v>
          </cell>
          <cell r="E585" t="str">
            <v>Variable</v>
          </cell>
          <cell r="J585" t="str">
            <v>Junior</v>
          </cell>
          <cell r="AE585">
            <v>150000</v>
          </cell>
          <cell r="AF585">
            <v>0</v>
          </cell>
        </row>
        <row r="586">
          <cell r="A586" t="str">
            <v>Electric System</v>
          </cell>
          <cell r="C586">
            <v>48122</v>
          </cell>
          <cell r="D586">
            <v>175000</v>
          </cell>
          <cell r="E586" t="str">
            <v>Variable</v>
          </cell>
          <cell r="J586" t="str">
            <v>Junior</v>
          </cell>
          <cell r="AE586">
            <v>175000</v>
          </cell>
          <cell r="AF586">
            <v>0</v>
          </cell>
        </row>
        <row r="587">
          <cell r="A587" t="str">
            <v>Electric System</v>
          </cell>
          <cell r="C587">
            <v>48488</v>
          </cell>
          <cell r="D587">
            <v>175000</v>
          </cell>
          <cell r="E587" t="str">
            <v>Variable</v>
          </cell>
          <cell r="J587" t="str">
            <v>Junior</v>
          </cell>
          <cell r="AE587">
            <v>175000</v>
          </cell>
          <cell r="AF587">
            <v>0</v>
          </cell>
        </row>
        <row r="588">
          <cell r="A588" t="str">
            <v>Electric System</v>
          </cell>
          <cell r="C588">
            <v>48853</v>
          </cell>
          <cell r="D588">
            <v>175000</v>
          </cell>
          <cell r="E588" t="str">
            <v>Variable</v>
          </cell>
          <cell r="J588" t="str">
            <v>Junior</v>
          </cell>
          <cell r="AE588">
            <v>175000</v>
          </cell>
          <cell r="AF588">
            <v>0</v>
          </cell>
        </row>
        <row r="589">
          <cell r="A589" t="str">
            <v>Electric System</v>
          </cell>
          <cell r="C589">
            <v>49218</v>
          </cell>
          <cell r="D589">
            <v>200000</v>
          </cell>
          <cell r="E589" t="str">
            <v>Variable</v>
          </cell>
          <cell r="J589" t="str">
            <v>Junior</v>
          </cell>
          <cell r="AE589">
            <v>200000</v>
          </cell>
          <cell r="AF589">
            <v>0</v>
          </cell>
        </row>
        <row r="590">
          <cell r="A590" t="str">
            <v>Electric System</v>
          </cell>
          <cell r="C590">
            <v>49583</v>
          </cell>
          <cell r="D590">
            <v>200000</v>
          </cell>
          <cell r="E590" t="str">
            <v>Variable</v>
          </cell>
          <cell r="J590" t="str">
            <v>Junior</v>
          </cell>
          <cell r="AE590">
            <v>200000</v>
          </cell>
          <cell r="AF590">
            <v>0</v>
          </cell>
        </row>
        <row r="591">
          <cell r="A591" t="str">
            <v>Electric System</v>
          </cell>
          <cell r="C591">
            <v>49949</v>
          </cell>
          <cell r="D591">
            <v>19200000</v>
          </cell>
          <cell r="E591" t="str">
            <v>Variable</v>
          </cell>
          <cell r="J591" t="str">
            <v>Junior</v>
          </cell>
          <cell r="AE591">
            <v>19200000</v>
          </cell>
          <cell r="AF591">
            <v>0</v>
          </cell>
        </row>
        <row r="592">
          <cell r="A592" t="str">
            <v>Electric System</v>
          </cell>
          <cell r="C592">
            <v>50314</v>
          </cell>
          <cell r="D592">
            <v>18050000</v>
          </cell>
          <cell r="E592" t="str">
            <v>Variable</v>
          </cell>
          <cell r="J592" t="str">
            <v>Junior</v>
          </cell>
          <cell r="AE592">
            <v>18050000</v>
          </cell>
          <cell r="AF592">
            <v>0</v>
          </cell>
        </row>
        <row r="593">
          <cell r="A593" t="str">
            <v>Electric System</v>
          </cell>
          <cell r="C593">
            <v>50679</v>
          </cell>
          <cell r="D593">
            <v>280000</v>
          </cell>
          <cell r="E593" t="str">
            <v>Variable</v>
          </cell>
          <cell r="J593" t="str">
            <v>Junior</v>
          </cell>
          <cell r="AE593">
            <v>280000</v>
          </cell>
          <cell r="AF593">
            <v>0</v>
          </cell>
        </row>
        <row r="594">
          <cell r="A594" t="str">
            <v>Electric System</v>
          </cell>
          <cell r="C594">
            <v>43374</v>
          </cell>
          <cell r="D594">
            <v>2625000</v>
          </cell>
          <cell r="E594" t="str">
            <v>Variable</v>
          </cell>
          <cell r="J594" t="str">
            <v>Senior</v>
          </cell>
          <cell r="AE594">
            <v>2625000</v>
          </cell>
          <cell r="AF594">
            <v>0</v>
          </cell>
        </row>
        <row r="595">
          <cell r="A595" t="str">
            <v>Electric System</v>
          </cell>
          <cell r="C595">
            <v>43739</v>
          </cell>
          <cell r="D595">
            <v>2745000</v>
          </cell>
          <cell r="E595" t="str">
            <v>Variable</v>
          </cell>
          <cell r="J595" t="str">
            <v>Senior</v>
          </cell>
          <cell r="AE595">
            <v>2745000</v>
          </cell>
          <cell r="AF595">
            <v>0</v>
          </cell>
        </row>
        <row r="596">
          <cell r="A596" t="str">
            <v>Electric System</v>
          </cell>
          <cell r="C596">
            <v>44105</v>
          </cell>
          <cell r="D596">
            <v>2855000</v>
          </cell>
          <cell r="E596" t="str">
            <v>Variable</v>
          </cell>
          <cell r="J596" t="str">
            <v>Senior</v>
          </cell>
          <cell r="AE596">
            <v>2855000</v>
          </cell>
          <cell r="AF596">
            <v>0</v>
          </cell>
        </row>
        <row r="597">
          <cell r="A597" t="str">
            <v>Electric System</v>
          </cell>
          <cell r="C597">
            <v>44470</v>
          </cell>
          <cell r="D597">
            <v>2970000</v>
          </cell>
          <cell r="E597" t="str">
            <v>Variable</v>
          </cell>
          <cell r="J597" t="str">
            <v>Senior</v>
          </cell>
          <cell r="AE597">
            <v>2970000</v>
          </cell>
          <cell r="AF597">
            <v>0</v>
          </cell>
        </row>
        <row r="598">
          <cell r="A598" t="str">
            <v>Electric System</v>
          </cell>
          <cell r="C598">
            <v>44835</v>
          </cell>
          <cell r="D598">
            <v>3100000</v>
          </cell>
          <cell r="E598" t="str">
            <v>Variable</v>
          </cell>
          <cell r="J598" t="str">
            <v>Senior</v>
          </cell>
          <cell r="AE598">
            <v>3100000</v>
          </cell>
          <cell r="AF598">
            <v>44470</v>
          </cell>
        </row>
        <row r="599">
          <cell r="A599" t="str">
            <v>Electric System</v>
          </cell>
          <cell r="C599">
            <v>45200</v>
          </cell>
          <cell r="D599">
            <v>3225000</v>
          </cell>
          <cell r="E599" t="str">
            <v>Variable</v>
          </cell>
          <cell r="J599" t="str">
            <v>Senior</v>
          </cell>
          <cell r="AE599">
            <v>3225000</v>
          </cell>
          <cell r="AF599">
            <v>44470</v>
          </cell>
        </row>
        <row r="600">
          <cell r="A600" t="str">
            <v>Electric System</v>
          </cell>
          <cell r="C600">
            <v>45566</v>
          </cell>
          <cell r="D600">
            <v>3365000</v>
          </cell>
          <cell r="E600" t="str">
            <v>Variable</v>
          </cell>
          <cell r="J600" t="str">
            <v>Senior</v>
          </cell>
          <cell r="AE600">
            <v>3365000</v>
          </cell>
          <cell r="AF600">
            <v>0</v>
          </cell>
        </row>
        <row r="601">
          <cell r="A601" t="str">
            <v>Electric System</v>
          </cell>
          <cell r="C601">
            <v>45931</v>
          </cell>
          <cell r="D601">
            <v>3505000</v>
          </cell>
          <cell r="E601" t="str">
            <v>Variable</v>
          </cell>
          <cell r="J601" t="str">
            <v>Senior</v>
          </cell>
          <cell r="AE601">
            <v>3505000</v>
          </cell>
          <cell r="AF601">
            <v>44470</v>
          </cell>
        </row>
        <row r="602">
          <cell r="A602" t="str">
            <v>Electric System</v>
          </cell>
          <cell r="C602">
            <v>46296</v>
          </cell>
          <cell r="D602">
            <v>3650000</v>
          </cell>
          <cell r="E602" t="str">
            <v>Variable</v>
          </cell>
          <cell r="J602" t="str">
            <v>Senior</v>
          </cell>
          <cell r="AE602">
            <v>3650000</v>
          </cell>
          <cell r="AF602">
            <v>44470</v>
          </cell>
        </row>
        <row r="603">
          <cell r="A603" t="str">
            <v>Electric System</v>
          </cell>
          <cell r="C603">
            <v>46661</v>
          </cell>
          <cell r="D603">
            <v>9080000</v>
          </cell>
          <cell r="E603" t="str">
            <v>Variable</v>
          </cell>
          <cell r="J603" t="str">
            <v>Senior</v>
          </cell>
          <cell r="AE603">
            <v>9080000</v>
          </cell>
          <cell r="AF603">
            <v>44835</v>
          </cell>
        </row>
        <row r="604">
          <cell r="A604" t="str">
            <v>Electric System</v>
          </cell>
          <cell r="C604">
            <v>47027</v>
          </cell>
          <cell r="D604">
            <v>9450000</v>
          </cell>
          <cell r="E604" t="str">
            <v>Variable</v>
          </cell>
          <cell r="J604" t="str">
            <v>Senior</v>
          </cell>
          <cell r="AE604">
            <v>9450000</v>
          </cell>
          <cell r="AF604">
            <v>0</v>
          </cell>
        </row>
        <row r="605">
          <cell r="A605" t="str">
            <v>Electric System</v>
          </cell>
          <cell r="C605">
            <v>47392</v>
          </cell>
          <cell r="D605">
            <v>9835000</v>
          </cell>
          <cell r="E605" t="str">
            <v>Variable</v>
          </cell>
          <cell r="J605" t="str">
            <v>Senior</v>
          </cell>
          <cell r="AE605">
            <v>9835000</v>
          </cell>
          <cell r="AF605">
            <v>0</v>
          </cell>
        </row>
        <row r="606">
          <cell r="A606" t="str">
            <v>Electric System</v>
          </cell>
          <cell r="C606">
            <v>47757</v>
          </cell>
          <cell r="D606">
            <v>10230000</v>
          </cell>
          <cell r="E606" t="str">
            <v>Variable</v>
          </cell>
          <cell r="J606" t="str">
            <v>Senior</v>
          </cell>
          <cell r="AE606">
            <v>10230000</v>
          </cell>
          <cell r="AF606">
            <v>0</v>
          </cell>
        </row>
        <row r="607">
          <cell r="A607" t="str">
            <v>Electric System</v>
          </cell>
          <cell r="C607">
            <v>48122</v>
          </cell>
          <cell r="D607">
            <v>10640000</v>
          </cell>
          <cell r="E607" t="str">
            <v>Variable</v>
          </cell>
          <cell r="J607" t="str">
            <v>Senior</v>
          </cell>
          <cell r="AE607">
            <v>10640000</v>
          </cell>
          <cell r="AF607">
            <v>0</v>
          </cell>
        </row>
        <row r="608">
          <cell r="A608" t="str">
            <v>Electric System</v>
          </cell>
          <cell r="C608">
            <v>48488</v>
          </cell>
          <cell r="D608">
            <v>5815000</v>
          </cell>
          <cell r="E608" t="str">
            <v>Variable</v>
          </cell>
          <cell r="J608" t="str">
            <v>Senior</v>
          </cell>
          <cell r="AE608">
            <v>5815000</v>
          </cell>
          <cell r="AF608">
            <v>0</v>
          </cell>
        </row>
        <row r="609">
          <cell r="A609" t="str">
            <v>Electric System</v>
          </cell>
          <cell r="C609">
            <v>48853</v>
          </cell>
          <cell r="D609">
            <v>6065000</v>
          </cell>
          <cell r="E609" t="str">
            <v>Variable</v>
          </cell>
          <cell r="J609" t="str">
            <v>Senior</v>
          </cell>
          <cell r="AE609">
            <v>6065000</v>
          </cell>
          <cell r="AF609">
            <v>0</v>
          </cell>
        </row>
        <row r="610">
          <cell r="A610" t="str">
            <v>Electric System</v>
          </cell>
          <cell r="C610">
            <v>49218</v>
          </cell>
          <cell r="D610">
            <v>6310000</v>
          </cell>
          <cell r="E610" t="str">
            <v>Variable</v>
          </cell>
          <cell r="J610" t="str">
            <v>Senior</v>
          </cell>
          <cell r="AE610">
            <v>6310000</v>
          </cell>
          <cell r="AF610">
            <v>0</v>
          </cell>
        </row>
        <row r="611">
          <cell r="A611" t="str">
            <v>Electric System</v>
          </cell>
          <cell r="C611">
            <v>49583</v>
          </cell>
          <cell r="D611">
            <v>6580000</v>
          </cell>
          <cell r="E611" t="str">
            <v>Variable</v>
          </cell>
          <cell r="J611" t="str">
            <v>Senior</v>
          </cell>
          <cell r="AE611">
            <v>6580000</v>
          </cell>
          <cell r="AF611">
            <v>0</v>
          </cell>
        </row>
        <row r="612">
          <cell r="A612" t="str">
            <v>Electric System</v>
          </cell>
          <cell r="C612">
            <v>49949</v>
          </cell>
          <cell r="D612">
            <v>6855000</v>
          </cell>
          <cell r="E612" t="str">
            <v>Variable</v>
          </cell>
          <cell r="J612" t="str">
            <v>Senior</v>
          </cell>
          <cell r="AE612">
            <v>6855000</v>
          </cell>
          <cell r="AF612">
            <v>0</v>
          </cell>
        </row>
        <row r="613">
          <cell r="A613" t="str">
            <v>Electric System</v>
          </cell>
          <cell r="C613">
            <v>43374</v>
          </cell>
          <cell r="D613">
            <v>11660000</v>
          </cell>
          <cell r="E613">
            <v>0.05</v>
          </cell>
          <cell r="J613" t="str">
            <v>Junior</v>
          </cell>
          <cell r="AE613">
            <v>11660000</v>
          </cell>
          <cell r="AF613">
            <v>0</v>
          </cell>
        </row>
        <row r="614">
          <cell r="A614" t="str">
            <v>Electric System</v>
          </cell>
          <cell r="C614">
            <v>43374</v>
          </cell>
          <cell r="D614">
            <v>295000</v>
          </cell>
          <cell r="E614">
            <v>0.04</v>
          </cell>
          <cell r="J614" t="str">
            <v>Junior</v>
          </cell>
          <cell r="AE614">
            <v>295000</v>
          </cell>
          <cell r="AF614">
            <v>0</v>
          </cell>
        </row>
        <row r="615">
          <cell r="A615" t="str">
            <v>Electric System</v>
          </cell>
          <cell r="C615">
            <v>48853</v>
          </cell>
          <cell r="D615">
            <v>3070000</v>
          </cell>
          <cell r="E615">
            <v>6.0560000000000003E-2</v>
          </cell>
          <cell r="J615" t="str">
            <v>Senior</v>
          </cell>
          <cell r="AE615">
            <v>3070000</v>
          </cell>
          <cell r="AF615">
            <v>0</v>
          </cell>
        </row>
        <row r="616">
          <cell r="A616" t="str">
            <v>Electric System</v>
          </cell>
          <cell r="C616">
            <v>49218</v>
          </cell>
          <cell r="D616">
            <v>3190000</v>
          </cell>
          <cell r="E616">
            <v>6.0560000000000003E-2</v>
          </cell>
          <cell r="J616" t="str">
            <v>Senior</v>
          </cell>
          <cell r="AE616">
            <v>3190000</v>
          </cell>
          <cell r="AF616">
            <v>0</v>
          </cell>
        </row>
        <row r="617">
          <cell r="A617" t="str">
            <v>Electric System</v>
          </cell>
          <cell r="C617">
            <v>49583</v>
          </cell>
          <cell r="D617">
            <v>3315000</v>
          </cell>
          <cell r="E617">
            <v>6.0560000000000003E-2</v>
          </cell>
          <cell r="J617" t="str">
            <v>Senior</v>
          </cell>
          <cell r="AE617">
            <v>3315000</v>
          </cell>
          <cell r="AF617">
            <v>0</v>
          </cell>
        </row>
        <row r="618">
          <cell r="A618" t="str">
            <v>Electric System</v>
          </cell>
          <cell r="C618">
            <v>49949</v>
          </cell>
          <cell r="D618">
            <v>3445000</v>
          </cell>
          <cell r="E618">
            <v>6.0560000000000003E-2</v>
          </cell>
          <cell r="J618" t="str">
            <v>Senior</v>
          </cell>
          <cell r="AE618">
            <v>3445000</v>
          </cell>
          <cell r="AF618">
            <v>0</v>
          </cell>
        </row>
        <row r="619">
          <cell r="A619" t="str">
            <v>Electric System</v>
          </cell>
          <cell r="C619">
            <v>50314</v>
          </cell>
          <cell r="D619">
            <v>3585000</v>
          </cell>
          <cell r="E619">
            <v>6.0560000000000003E-2</v>
          </cell>
          <cell r="J619" t="str">
            <v>Senior</v>
          </cell>
          <cell r="AE619">
            <v>3585000</v>
          </cell>
          <cell r="AF619">
            <v>0</v>
          </cell>
        </row>
        <row r="620">
          <cell r="A620" t="str">
            <v>Electric System</v>
          </cell>
          <cell r="C620">
            <v>50679</v>
          </cell>
          <cell r="D620">
            <v>3725000</v>
          </cell>
          <cell r="E620">
            <v>6.0560000000000003E-2</v>
          </cell>
          <cell r="J620" t="str">
            <v>Senior</v>
          </cell>
          <cell r="AE620">
            <v>3725000</v>
          </cell>
          <cell r="AF620">
            <v>0</v>
          </cell>
        </row>
        <row r="621">
          <cell r="A621" t="str">
            <v>Electric System</v>
          </cell>
          <cell r="C621">
            <v>51044</v>
          </cell>
          <cell r="D621">
            <v>3870000</v>
          </cell>
          <cell r="E621">
            <v>6.0560000000000003E-2</v>
          </cell>
          <cell r="J621" t="str">
            <v>Senior</v>
          </cell>
          <cell r="AE621">
            <v>3870000</v>
          </cell>
          <cell r="AF621">
            <v>0</v>
          </cell>
        </row>
        <row r="622">
          <cell r="A622" t="str">
            <v>Electric System</v>
          </cell>
          <cell r="C622">
            <v>51410</v>
          </cell>
          <cell r="D622">
            <v>4020000</v>
          </cell>
          <cell r="E622">
            <v>6.0560000000000003E-2</v>
          </cell>
          <cell r="J622" t="str">
            <v>Senior</v>
          </cell>
          <cell r="AE622">
            <v>4020000</v>
          </cell>
          <cell r="AF622">
            <v>0</v>
          </cell>
        </row>
        <row r="623">
          <cell r="A623" t="str">
            <v>Electric System</v>
          </cell>
          <cell r="C623">
            <v>51775</v>
          </cell>
          <cell r="D623">
            <v>4180000</v>
          </cell>
          <cell r="E623">
            <v>6.0560000000000003E-2</v>
          </cell>
          <cell r="J623" t="str">
            <v>Senior</v>
          </cell>
          <cell r="AE623">
            <v>4180000</v>
          </cell>
          <cell r="AF623">
            <v>0</v>
          </cell>
        </row>
        <row r="624">
          <cell r="A624" t="str">
            <v>Electric System</v>
          </cell>
          <cell r="C624">
            <v>52140</v>
          </cell>
          <cell r="D624">
            <v>4345000</v>
          </cell>
          <cell r="E624">
            <v>6.0560000000000003E-2</v>
          </cell>
          <cell r="J624" t="str">
            <v>Senior</v>
          </cell>
          <cell r="AE624">
            <v>4345000</v>
          </cell>
          <cell r="AF624">
            <v>0</v>
          </cell>
        </row>
        <row r="625">
          <cell r="A625" t="str">
            <v>Electric System</v>
          </cell>
          <cell r="C625">
            <v>52505</v>
          </cell>
          <cell r="D625">
            <v>4515000</v>
          </cell>
          <cell r="E625">
            <v>6.0560000000000003E-2</v>
          </cell>
          <cell r="J625" t="str">
            <v>Senior</v>
          </cell>
          <cell r="AE625">
            <v>4515000</v>
          </cell>
          <cell r="AF625">
            <v>0</v>
          </cell>
        </row>
        <row r="626">
          <cell r="A626" t="str">
            <v>Electric System</v>
          </cell>
          <cell r="C626">
            <v>52871</v>
          </cell>
          <cell r="D626">
            <v>4695000</v>
          </cell>
          <cell r="E626">
            <v>6.0560000000000003E-2</v>
          </cell>
          <cell r="J626" t="str">
            <v>Senior</v>
          </cell>
          <cell r="AE626">
            <v>4695000</v>
          </cell>
          <cell r="AF626">
            <v>0</v>
          </cell>
        </row>
        <row r="627">
          <cell r="A627" t="str">
            <v>Electric System</v>
          </cell>
          <cell r="C627">
            <v>43374</v>
          </cell>
          <cell r="D627">
            <v>1515000</v>
          </cell>
          <cell r="E627">
            <v>4.8000000000000001E-2</v>
          </cell>
          <cell r="J627" t="str">
            <v>Junior</v>
          </cell>
          <cell r="AE627">
            <v>1515000</v>
          </cell>
          <cell r="AF627">
            <v>0</v>
          </cell>
        </row>
        <row r="628">
          <cell r="A628" t="str">
            <v>Electric System</v>
          </cell>
          <cell r="C628">
            <v>43739</v>
          </cell>
          <cell r="D628">
            <v>1550000</v>
          </cell>
          <cell r="E628">
            <v>4.9000000000000002E-2</v>
          </cell>
          <cell r="J628" t="str">
            <v>Junior</v>
          </cell>
          <cell r="AE628">
            <v>1550000</v>
          </cell>
          <cell r="AF628">
            <v>0</v>
          </cell>
        </row>
        <row r="629">
          <cell r="A629" t="str">
            <v>Electric System</v>
          </cell>
          <cell r="C629">
            <v>44105</v>
          </cell>
          <cell r="D629">
            <v>1725000</v>
          </cell>
          <cell r="E629">
            <v>0.05</v>
          </cell>
          <cell r="J629" t="str">
            <v>Junior</v>
          </cell>
          <cell r="AE629">
            <v>1725000</v>
          </cell>
          <cell r="AF629">
            <v>0</v>
          </cell>
        </row>
        <row r="630">
          <cell r="A630" t="str">
            <v>Electric System</v>
          </cell>
          <cell r="C630">
            <v>44470</v>
          </cell>
          <cell r="D630">
            <v>460000</v>
          </cell>
          <cell r="E630">
            <v>5.1999999999999998E-2</v>
          </cell>
          <cell r="J630" t="str">
            <v>Junior</v>
          </cell>
          <cell r="AE630">
            <v>460000</v>
          </cell>
          <cell r="AF630">
            <v>0</v>
          </cell>
        </row>
        <row r="631">
          <cell r="A631" t="str">
            <v>Electric System</v>
          </cell>
          <cell r="C631">
            <v>45566</v>
          </cell>
          <cell r="D631">
            <v>1820000</v>
          </cell>
          <cell r="E631">
            <v>5.5E-2</v>
          </cell>
          <cell r="J631" t="str">
            <v>Junior</v>
          </cell>
          <cell r="AE631">
            <v>1820000</v>
          </cell>
          <cell r="AF631">
            <v>0</v>
          </cell>
        </row>
        <row r="632">
          <cell r="A632" t="str">
            <v>Electric System</v>
          </cell>
          <cell r="C632">
            <v>45931</v>
          </cell>
          <cell r="D632">
            <v>4680000</v>
          </cell>
          <cell r="E632">
            <v>6.4060000000000006E-2</v>
          </cell>
          <cell r="J632" t="str">
            <v>Junior</v>
          </cell>
          <cell r="AE632">
            <v>4680000</v>
          </cell>
          <cell r="AF632">
            <v>0</v>
          </cell>
        </row>
        <row r="633">
          <cell r="A633" t="str">
            <v>Electric System</v>
          </cell>
          <cell r="C633">
            <v>46296</v>
          </cell>
          <cell r="D633">
            <v>4875000</v>
          </cell>
          <cell r="E633">
            <v>6.4060000000000006E-2</v>
          </cell>
          <cell r="J633" t="str">
            <v>Junior</v>
          </cell>
          <cell r="AE633">
            <v>4875000</v>
          </cell>
          <cell r="AF633">
            <v>0</v>
          </cell>
        </row>
        <row r="634">
          <cell r="A634" t="str">
            <v>Electric System</v>
          </cell>
          <cell r="C634">
            <v>46661</v>
          </cell>
          <cell r="D634">
            <v>5075000</v>
          </cell>
          <cell r="E634">
            <v>6.4060000000000006E-2</v>
          </cell>
          <cell r="J634" t="str">
            <v>Junior</v>
          </cell>
          <cell r="AE634">
            <v>5075000</v>
          </cell>
          <cell r="AF634">
            <v>0</v>
          </cell>
        </row>
        <row r="635">
          <cell r="A635" t="str">
            <v>Electric System</v>
          </cell>
          <cell r="C635">
            <v>47027</v>
          </cell>
          <cell r="D635">
            <v>5290000</v>
          </cell>
          <cell r="E635">
            <v>6.4060000000000006E-2</v>
          </cell>
          <cell r="J635" t="str">
            <v>Junior</v>
          </cell>
          <cell r="AE635">
            <v>5290000</v>
          </cell>
          <cell r="AF635">
            <v>0</v>
          </cell>
        </row>
        <row r="636">
          <cell r="A636" t="str">
            <v>Electric System</v>
          </cell>
          <cell r="C636">
            <v>47392</v>
          </cell>
          <cell r="D636">
            <v>5510000</v>
          </cell>
          <cell r="E636">
            <v>6.4060000000000006E-2</v>
          </cell>
          <cell r="J636" t="str">
            <v>Junior</v>
          </cell>
          <cell r="AE636">
            <v>5510000</v>
          </cell>
          <cell r="AF636">
            <v>0</v>
          </cell>
        </row>
        <row r="637">
          <cell r="A637" t="str">
            <v>Electric System</v>
          </cell>
          <cell r="C637">
            <v>47757</v>
          </cell>
          <cell r="D637">
            <v>5735000</v>
          </cell>
          <cell r="E637">
            <v>6.4060000000000006E-2</v>
          </cell>
          <cell r="J637" t="str">
            <v>Junior</v>
          </cell>
          <cell r="AE637">
            <v>5735000</v>
          </cell>
          <cell r="AF637">
            <v>0</v>
          </cell>
        </row>
        <row r="638">
          <cell r="A638" t="str">
            <v>Electric System</v>
          </cell>
          <cell r="C638">
            <v>48122</v>
          </cell>
          <cell r="D638">
            <v>5975000</v>
          </cell>
          <cell r="E638">
            <v>6.4060000000000006E-2</v>
          </cell>
          <cell r="J638" t="str">
            <v>Junior</v>
          </cell>
          <cell r="AE638">
            <v>5975000</v>
          </cell>
          <cell r="AF638">
            <v>0</v>
          </cell>
        </row>
        <row r="639">
          <cell r="A639" t="str">
            <v>Electric System</v>
          </cell>
          <cell r="C639">
            <v>48488</v>
          </cell>
          <cell r="D639">
            <v>6225000</v>
          </cell>
          <cell r="E639">
            <v>6.4060000000000006E-2</v>
          </cell>
          <cell r="J639" t="str">
            <v>Junior</v>
          </cell>
          <cell r="AE639">
            <v>6225000</v>
          </cell>
          <cell r="AF639">
            <v>0</v>
          </cell>
        </row>
        <row r="640">
          <cell r="A640" t="str">
            <v>Electric System</v>
          </cell>
          <cell r="C640">
            <v>48853</v>
          </cell>
          <cell r="D640">
            <v>6485000</v>
          </cell>
          <cell r="E640">
            <v>6.4060000000000006E-2</v>
          </cell>
          <cell r="J640" t="str">
            <v>Junior</v>
          </cell>
          <cell r="AE640">
            <v>6485000</v>
          </cell>
          <cell r="AF640">
            <v>0</v>
          </cell>
        </row>
        <row r="641">
          <cell r="A641" t="str">
            <v>Electric System</v>
          </cell>
          <cell r="C641">
            <v>49218</v>
          </cell>
          <cell r="D641">
            <v>6750000</v>
          </cell>
          <cell r="E641">
            <v>6.4060000000000006E-2</v>
          </cell>
          <cell r="J641" t="str">
            <v>Junior</v>
          </cell>
          <cell r="AE641">
            <v>6750000</v>
          </cell>
          <cell r="AF641">
            <v>0</v>
          </cell>
        </row>
        <row r="642">
          <cell r="A642" t="str">
            <v>Electric System</v>
          </cell>
          <cell r="C642">
            <v>43374</v>
          </cell>
          <cell r="D642">
            <v>1425000</v>
          </cell>
          <cell r="E642">
            <v>0.04</v>
          </cell>
          <cell r="J642" t="str">
            <v>Junior</v>
          </cell>
          <cell r="AE642">
            <v>1425000</v>
          </cell>
          <cell r="AF642">
            <v>0</v>
          </cell>
        </row>
        <row r="643">
          <cell r="A643" t="str">
            <v>Electric System</v>
          </cell>
          <cell r="C643">
            <v>43739</v>
          </cell>
          <cell r="D643">
            <v>2740000</v>
          </cell>
          <cell r="E643">
            <v>0.04</v>
          </cell>
          <cell r="J643" t="str">
            <v>Junior</v>
          </cell>
          <cell r="AE643">
            <v>2740000</v>
          </cell>
          <cell r="AF643">
            <v>0</v>
          </cell>
        </row>
        <row r="644">
          <cell r="A644" t="str">
            <v>Electric System</v>
          </cell>
          <cell r="C644">
            <v>43739</v>
          </cell>
          <cell r="D644">
            <v>11925000</v>
          </cell>
          <cell r="E644">
            <v>0.05</v>
          </cell>
          <cell r="J644" t="str">
            <v>Junior</v>
          </cell>
          <cell r="AE644">
            <v>11925000</v>
          </cell>
          <cell r="AF644">
            <v>0</v>
          </cell>
        </row>
        <row r="645">
          <cell r="A645" t="str">
            <v>Electric System</v>
          </cell>
          <cell r="C645">
            <v>43374</v>
          </cell>
          <cell r="D645">
            <v>4995000</v>
          </cell>
          <cell r="E645">
            <v>0.04</v>
          </cell>
          <cell r="J645" t="str">
            <v>Senior</v>
          </cell>
          <cell r="AE645">
            <v>4995000</v>
          </cell>
          <cell r="AF645">
            <v>0</v>
          </cell>
        </row>
        <row r="646">
          <cell r="A646" t="str">
            <v>Electric System</v>
          </cell>
          <cell r="C646">
            <v>43739</v>
          </cell>
          <cell r="D646">
            <v>5070000</v>
          </cell>
          <cell r="E646">
            <v>0.04</v>
          </cell>
          <cell r="J646" t="str">
            <v>Senior</v>
          </cell>
          <cell r="AE646">
            <v>5070000</v>
          </cell>
          <cell r="AF646">
            <v>0</v>
          </cell>
        </row>
        <row r="647">
          <cell r="A647" t="str">
            <v>Electric System</v>
          </cell>
          <cell r="C647">
            <v>46296</v>
          </cell>
          <cell r="D647">
            <v>660000</v>
          </cell>
          <cell r="E647">
            <v>4.1250000000000002E-2</v>
          </cell>
          <cell r="J647" t="str">
            <v>Senior</v>
          </cell>
          <cell r="AE647">
            <v>660000</v>
          </cell>
          <cell r="AF647">
            <v>43739</v>
          </cell>
        </row>
        <row r="648">
          <cell r="A648" t="str">
            <v>Electric System</v>
          </cell>
          <cell r="C648">
            <v>48122</v>
          </cell>
          <cell r="D648">
            <v>1290000</v>
          </cell>
          <cell r="E648">
            <v>4.4999999999999998E-2</v>
          </cell>
          <cell r="J648" t="str">
            <v>Senior</v>
          </cell>
          <cell r="AE648">
            <v>1290000</v>
          </cell>
          <cell r="AF648">
            <v>0</v>
          </cell>
        </row>
        <row r="649">
          <cell r="A649" t="str">
            <v>Electric System</v>
          </cell>
          <cell r="C649">
            <v>43374</v>
          </cell>
          <cell r="D649">
            <v>925000</v>
          </cell>
          <cell r="E649">
            <v>0.04</v>
          </cell>
          <cell r="J649" t="str">
            <v>Junior</v>
          </cell>
          <cell r="AE649">
            <v>925000</v>
          </cell>
          <cell r="AF649">
            <v>0</v>
          </cell>
        </row>
        <row r="650">
          <cell r="A650" t="str">
            <v>Electric System</v>
          </cell>
          <cell r="C650">
            <v>43739</v>
          </cell>
          <cell r="D650">
            <v>960000</v>
          </cell>
          <cell r="E650">
            <v>0.04</v>
          </cell>
          <cell r="J650" t="str">
            <v>Junior</v>
          </cell>
          <cell r="AE650">
            <v>960000</v>
          </cell>
          <cell r="AF650">
            <v>0</v>
          </cell>
        </row>
        <row r="651">
          <cell r="A651" t="str">
            <v>Electric System</v>
          </cell>
          <cell r="C651">
            <v>44105</v>
          </cell>
          <cell r="D651">
            <v>2155000</v>
          </cell>
          <cell r="E651">
            <v>0.05</v>
          </cell>
          <cell r="J651" t="str">
            <v>Junior</v>
          </cell>
          <cell r="AE651">
            <v>2155000</v>
          </cell>
          <cell r="AF651">
            <v>0</v>
          </cell>
        </row>
        <row r="652">
          <cell r="A652" t="str">
            <v>Electric System</v>
          </cell>
          <cell r="C652">
            <v>45566</v>
          </cell>
          <cell r="D652">
            <v>565000</v>
          </cell>
          <cell r="E652">
            <v>4.1250000000000002E-2</v>
          </cell>
          <cell r="J652" t="str">
            <v>Junior</v>
          </cell>
          <cell r="AE652">
            <v>565000</v>
          </cell>
          <cell r="AF652">
            <v>43739</v>
          </cell>
        </row>
        <row r="653">
          <cell r="A653" t="str">
            <v>Electric System</v>
          </cell>
          <cell r="C653">
            <v>43374</v>
          </cell>
          <cell r="D653">
            <v>6005000</v>
          </cell>
          <cell r="E653">
            <v>0.05</v>
          </cell>
          <cell r="J653" t="str">
            <v>Senior</v>
          </cell>
          <cell r="AE653">
            <v>6005000</v>
          </cell>
          <cell r="AF653">
            <v>0</v>
          </cell>
        </row>
        <row r="654">
          <cell r="A654" t="str">
            <v>Electric System</v>
          </cell>
          <cell r="C654">
            <v>44105</v>
          </cell>
          <cell r="D654">
            <v>1145000</v>
          </cell>
          <cell r="E654">
            <v>0.05</v>
          </cell>
          <cell r="J654" t="str">
            <v>Senior</v>
          </cell>
          <cell r="AE654">
            <v>1145000</v>
          </cell>
          <cell r="AF654">
            <v>0</v>
          </cell>
        </row>
        <row r="655">
          <cell r="A655" t="str">
            <v>Electric System</v>
          </cell>
          <cell r="C655">
            <v>50679</v>
          </cell>
          <cell r="D655">
            <v>60000</v>
          </cell>
          <cell r="E655">
            <v>4.2500000000000003E-2</v>
          </cell>
          <cell r="J655" t="str">
            <v>Senior</v>
          </cell>
          <cell r="AE655">
            <v>60000</v>
          </cell>
          <cell r="AF655">
            <v>0</v>
          </cell>
        </row>
        <row r="656">
          <cell r="A656" t="str">
            <v>Electric System</v>
          </cell>
          <cell r="C656">
            <v>47027</v>
          </cell>
          <cell r="D656">
            <v>2090000</v>
          </cell>
          <cell r="E656">
            <v>5.3499999999999999E-2</v>
          </cell>
          <cell r="J656" t="str">
            <v>Senior</v>
          </cell>
          <cell r="AE656">
            <v>2090000</v>
          </cell>
          <cell r="AF656">
            <v>0</v>
          </cell>
        </row>
        <row r="657">
          <cell r="A657" t="str">
            <v>Electric System</v>
          </cell>
          <cell r="C657">
            <v>47392</v>
          </cell>
          <cell r="D657">
            <v>2280000</v>
          </cell>
          <cell r="E657">
            <v>5.3499999999999999E-2</v>
          </cell>
          <cell r="J657" t="str">
            <v>Senior</v>
          </cell>
          <cell r="AE657">
            <v>2280000</v>
          </cell>
          <cell r="AF657">
            <v>0</v>
          </cell>
        </row>
        <row r="658">
          <cell r="A658" t="str">
            <v>Electric System</v>
          </cell>
          <cell r="C658">
            <v>47757</v>
          </cell>
          <cell r="D658">
            <v>2470000</v>
          </cell>
          <cell r="E658">
            <v>5.3499999999999999E-2</v>
          </cell>
          <cell r="J658" t="str">
            <v>Senior</v>
          </cell>
          <cell r="AE658">
            <v>2470000</v>
          </cell>
          <cell r="AF658">
            <v>0</v>
          </cell>
        </row>
        <row r="659">
          <cell r="A659" t="str">
            <v>Electric System</v>
          </cell>
          <cell r="C659">
            <v>48122</v>
          </cell>
          <cell r="D659">
            <v>935000</v>
          </cell>
          <cell r="E659">
            <v>5.4820000000000001E-2</v>
          </cell>
          <cell r="J659" t="str">
            <v>Senior</v>
          </cell>
          <cell r="AE659">
            <v>935000</v>
          </cell>
          <cell r="AF659">
            <v>0</v>
          </cell>
        </row>
        <row r="660">
          <cell r="A660" t="str">
            <v>Electric System</v>
          </cell>
          <cell r="C660">
            <v>48488</v>
          </cell>
          <cell r="D660">
            <v>2425000</v>
          </cell>
          <cell r="E660">
            <v>5.4820000000000001E-2</v>
          </cell>
          <cell r="J660" t="str">
            <v>Senior</v>
          </cell>
          <cell r="AE660">
            <v>2425000</v>
          </cell>
          <cell r="AF660">
            <v>0</v>
          </cell>
        </row>
        <row r="661">
          <cell r="A661" t="str">
            <v>Electric System</v>
          </cell>
          <cell r="C661">
            <v>48853</v>
          </cell>
          <cell r="D661">
            <v>2615000</v>
          </cell>
          <cell r="E661">
            <v>5.4820000000000001E-2</v>
          </cell>
          <cell r="J661" t="str">
            <v>Senior</v>
          </cell>
          <cell r="AE661">
            <v>2615000</v>
          </cell>
          <cell r="AF661">
            <v>0</v>
          </cell>
        </row>
        <row r="662">
          <cell r="A662" t="str">
            <v>Electric System</v>
          </cell>
          <cell r="C662">
            <v>49218</v>
          </cell>
          <cell r="D662">
            <v>2710000</v>
          </cell>
          <cell r="E662">
            <v>5.4820000000000001E-2</v>
          </cell>
          <cell r="J662" t="str">
            <v>Senior</v>
          </cell>
          <cell r="AE662">
            <v>2710000</v>
          </cell>
          <cell r="AF662">
            <v>0</v>
          </cell>
        </row>
        <row r="663">
          <cell r="A663" t="str">
            <v>Electric System</v>
          </cell>
          <cell r="C663">
            <v>49583</v>
          </cell>
          <cell r="D663">
            <v>2805000</v>
          </cell>
          <cell r="E663">
            <v>5.4820000000000001E-2</v>
          </cell>
          <cell r="J663" t="str">
            <v>Senior</v>
          </cell>
          <cell r="AE663">
            <v>2805000</v>
          </cell>
          <cell r="AF663">
            <v>0</v>
          </cell>
        </row>
        <row r="664">
          <cell r="A664" t="str">
            <v>Electric System</v>
          </cell>
          <cell r="C664">
            <v>49949</v>
          </cell>
          <cell r="D664">
            <v>2900000</v>
          </cell>
          <cell r="E664">
            <v>5.4820000000000001E-2</v>
          </cell>
          <cell r="J664" t="str">
            <v>Senior</v>
          </cell>
          <cell r="AE664">
            <v>2900000</v>
          </cell>
          <cell r="AF664">
            <v>0</v>
          </cell>
        </row>
        <row r="665">
          <cell r="A665" t="str">
            <v>Electric System</v>
          </cell>
          <cell r="C665">
            <v>50314</v>
          </cell>
          <cell r="D665">
            <v>2995000</v>
          </cell>
          <cell r="E665">
            <v>5.4820000000000001E-2</v>
          </cell>
          <cell r="J665" t="str">
            <v>Senior</v>
          </cell>
          <cell r="AE665">
            <v>2995000</v>
          </cell>
          <cell r="AF665">
            <v>0</v>
          </cell>
        </row>
        <row r="666">
          <cell r="A666" t="str">
            <v>Electric System</v>
          </cell>
          <cell r="C666">
            <v>50679</v>
          </cell>
          <cell r="D666">
            <v>3185000</v>
          </cell>
          <cell r="E666">
            <v>5.4820000000000001E-2</v>
          </cell>
          <cell r="J666" t="str">
            <v>Senior</v>
          </cell>
          <cell r="AE666">
            <v>3185000</v>
          </cell>
          <cell r="AF666">
            <v>0</v>
          </cell>
        </row>
        <row r="667">
          <cell r="A667" t="str">
            <v>Electric System</v>
          </cell>
          <cell r="C667">
            <v>51044</v>
          </cell>
          <cell r="D667">
            <v>3375000</v>
          </cell>
          <cell r="E667">
            <v>5.4820000000000001E-2</v>
          </cell>
          <cell r="J667" t="str">
            <v>Senior</v>
          </cell>
          <cell r="AE667">
            <v>3375000</v>
          </cell>
          <cell r="AF667">
            <v>0</v>
          </cell>
        </row>
        <row r="668">
          <cell r="A668" t="str">
            <v>Electric System</v>
          </cell>
          <cell r="C668">
            <v>51410</v>
          </cell>
          <cell r="D668">
            <v>3470000</v>
          </cell>
          <cell r="E668">
            <v>5.4820000000000001E-2</v>
          </cell>
          <cell r="J668" t="str">
            <v>Senior</v>
          </cell>
          <cell r="AE668">
            <v>3470000</v>
          </cell>
          <cell r="AF668">
            <v>0</v>
          </cell>
        </row>
        <row r="669">
          <cell r="A669" t="str">
            <v>Electric System</v>
          </cell>
          <cell r="C669">
            <v>43374</v>
          </cell>
          <cell r="D669">
            <v>2075000</v>
          </cell>
          <cell r="E669">
            <v>0.04</v>
          </cell>
          <cell r="J669" t="str">
            <v>Junior</v>
          </cell>
          <cell r="AE669">
            <v>2075000</v>
          </cell>
          <cell r="AF669">
            <v>0</v>
          </cell>
        </row>
        <row r="670">
          <cell r="A670" t="str">
            <v>Electric System</v>
          </cell>
          <cell r="C670">
            <v>43739</v>
          </cell>
          <cell r="D670">
            <v>2705000</v>
          </cell>
          <cell r="E670">
            <v>4.1500000000000002E-2</v>
          </cell>
          <cell r="J670" t="str">
            <v>Junior</v>
          </cell>
          <cell r="AE670">
            <v>2705000</v>
          </cell>
          <cell r="AF670">
            <v>0</v>
          </cell>
        </row>
        <row r="671">
          <cell r="A671" t="str">
            <v>Electric System</v>
          </cell>
          <cell r="C671">
            <v>44105</v>
          </cell>
          <cell r="D671">
            <v>1010000</v>
          </cell>
          <cell r="E671">
            <v>4.2500000000000003E-2</v>
          </cell>
          <cell r="J671" t="str">
            <v>Junior</v>
          </cell>
          <cell r="AE671">
            <v>1010000</v>
          </cell>
          <cell r="AF671">
            <v>0</v>
          </cell>
        </row>
        <row r="672">
          <cell r="A672" t="str">
            <v>Electric System</v>
          </cell>
          <cell r="C672">
            <v>44470</v>
          </cell>
          <cell r="D672">
            <v>3850000</v>
          </cell>
          <cell r="E672">
            <v>4.5490000000000003E-2</v>
          </cell>
          <cell r="J672" t="str">
            <v>Junior</v>
          </cell>
          <cell r="AE672">
            <v>3850000</v>
          </cell>
          <cell r="AF672">
            <v>0</v>
          </cell>
        </row>
        <row r="673">
          <cell r="A673" t="str">
            <v>Electric System</v>
          </cell>
          <cell r="C673">
            <v>44835</v>
          </cell>
          <cell r="D673">
            <v>4345000</v>
          </cell>
          <cell r="E673">
            <v>4.7489999999999997E-2</v>
          </cell>
          <cell r="J673" t="str">
            <v>Junior</v>
          </cell>
          <cell r="AE673">
            <v>4345000</v>
          </cell>
          <cell r="AF673">
            <v>0</v>
          </cell>
        </row>
        <row r="674">
          <cell r="A674" t="str">
            <v>Electric System</v>
          </cell>
          <cell r="C674">
            <v>45200</v>
          </cell>
          <cell r="D674">
            <v>4685000</v>
          </cell>
          <cell r="E674">
            <v>4.8989999999999999E-2</v>
          </cell>
          <cell r="J674" t="str">
            <v>Junior</v>
          </cell>
          <cell r="AE674">
            <v>4685000</v>
          </cell>
          <cell r="AF674">
            <v>0</v>
          </cell>
        </row>
        <row r="675">
          <cell r="A675" t="str">
            <v>Electric System</v>
          </cell>
          <cell r="C675">
            <v>45566</v>
          </cell>
          <cell r="D675">
            <v>5985000</v>
          </cell>
          <cell r="E675">
            <v>5.5820000000000002E-2</v>
          </cell>
          <cell r="J675" t="str">
            <v>Junior</v>
          </cell>
          <cell r="AE675">
            <v>5985000</v>
          </cell>
          <cell r="AF675">
            <v>0</v>
          </cell>
        </row>
        <row r="676">
          <cell r="A676" t="str">
            <v>Electric System</v>
          </cell>
          <cell r="C676">
            <v>45931</v>
          </cell>
          <cell r="D676">
            <v>6275000</v>
          </cell>
          <cell r="E676">
            <v>5.5820000000000002E-2</v>
          </cell>
          <cell r="J676" t="str">
            <v>Junior</v>
          </cell>
          <cell r="AE676">
            <v>6275000</v>
          </cell>
          <cell r="AF676">
            <v>0</v>
          </cell>
        </row>
        <row r="677">
          <cell r="A677" t="str">
            <v>Electric System</v>
          </cell>
          <cell r="C677">
            <v>46296</v>
          </cell>
          <cell r="D677">
            <v>6475000</v>
          </cell>
          <cell r="E677">
            <v>5.5820000000000002E-2</v>
          </cell>
          <cell r="J677" t="str">
            <v>Junior</v>
          </cell>
          <cell r="AE677">
            <v>6475000</v>
          </cell>
          <cell r="AF677">
            <v>0</v>
          </cell>
        </row>
        <row r="678">
          <cell r="A678" t="str">
            <v>Electric System</v>
          </cell>
          <cell r="C678">
            <v>46661</v>
          </cell>
          <cell r="D678">
            <v>6720000</v>
          </cell>
          <cell r="E678">
            <v>5.5820000000000002E-2</v>
          </cell>
          <cell r="J678" t="str">
            <v>Junior</v>
          </cell>
          <cell r="AE678">
            <v>6720000</v>
          </cell>
          <cell r="AF678">
            <v>0</v>
          </cell>
        </row>
        <row r="679">
          <cell r="A679" t="str">
            <v>Electric System</v>
          </cell>
          <cell r="C679">
            <v>45200</v>
          </cell>
          <cell r="D679">
            <v>125000</v>
          </cell>
          <cell r="E679">
            <v>0.04</v>
          </cell>
          <cell r="J679" t="str">
            <v>Senior</v>
          </cell>
          <cell r="AE679">
            <v>125000</v>
          </cell>
          <cell r="AF679">
            <v>43739</v>
          </cell>
        </row>
        <row r="680">
          <cell r="A680" t="str">
            <v>Electric System</v>
          </cell>
          <cell r="C680">
            <v>45566</v>
          </cell>
          <cell r="D680">
            <v>130000</v>
          </cell>
          <cell r="E680">
            <v>0.04</v>
          </cell>
          <cell r="J680" t="str">
            <v>Senior</v>
          </cell>
          <cell r="AE680">
            <v>130000</v>
          </cell>
          <cell r="AF680">
            <v>43739</v>
          </cell>
        </row>
        <row r="681">
          <cell r="A681" t="str">
            <v>Electric System</v>
          </cell>
          <cell r="C681">
            <v>45931</v>
          </cell>
          <cell r="D681">
            <v>245000</v>
          </cell>
          <cell r="E681">
            <v>0.04</v>
          </cell>
          <cell r="J681" t="str">
            <v>Senior</v>
          </cell>
          <cell r="AE681">
            <v>245000</v>
          </cell>
          <cell r="AF681">
            <v>43739</v>
          </cell>
        </row>
        <row r="682">
          <cell r="A682" t="str">
            <v>Electric System</v>
          </cell>
          <cell r="C682">
            <v>46296</v>
          </cell>
          <cell r="D682">
            <v>285000</v>
          </cell>
          <cell r="E682">
            <v>0.04</v>
          </cell>
          <cell r="J682" t="str">
            <v>Senior</v>
          </cell>
          <cell r="AE682">
            <v>285000</v>
          </cell>
          <cell r="AF682">
            <v>43739</v>
          </cell>
        </row>
        <row r="683">
          <cell r="A683" t="str">
            <v>Electric System</v>
          </cell>
          <cell r="C683">
            <v>46661</v>
          </cell>
          <cell r="D683">
            <v>240000</v>
          </cell>
          <cell r="E683">
            <v>0.04</v>
          </cell>
          <cell r="J683" t="str">
            <v>Senior</v>
          </cell>
          <cell r="AE683">
            <v>240000</v>
          </cell>
          <cell r="AF683">
            <v>44835</v>
          </cell>
        </row>
        <row r="684">
          <cell r="A684" t="str">
            <v>Electric System</v>
          </cell>
          <cell r="C684">
            <v>47027</v>
          </cell>
          <cell r="D684">
            <v>250000</v>
          </cell>
          <cell r="E684">
            <v>0.04</v>
          </cell>
          <cell r="J684" t="str">
            <v>Senior</v>
          </cell>
          <cell r="AE684">
            <v>250000</v>
          </cell>
          <cell r="AF684">
            <v>0</v>
          </cell>
        </row>
        <row r="685">
          <cell r="A685" t="str">
            <v>Electric System</v>
          </cell>
          <cell r="C685">
            <v>47392</v>
          </cell>
          <cell r="D685">
            <v>255000</v>
          </cell>
          <cell r="E685">
            <v>0.04</v>
          </cell>
          <cell r="J685" t="str">
            <v>Senior</v>
          </cell>
          <cell r="AE685">
            <v>255000</v>
          </cell>
          <cell r="AF685">
            <v>0</v>
          </cell>
        </row>
        <row r="686">
          <cell r="A686" t="str">
            <v>Electric System</v>
          </cell>
          <cell r="C686">
            <v>47757</v>
          </cell>
          <cell r="D686">
            <v>535000</v>
          </cell>
          <cell r="E686">
            <v>0.04</v>
          </cell>
          <cell r="J686" t="str">
            <v>Senior</v>
          </cell>
          <cell r="AE686">
            <v>535000</v>
          </cell>
          <cell r="AF686">
            <v>0</v>
          </cell>
        </row>
        <row r="687">
          <cell r="A687" t="str">
            <v>Electric System</v>
          </cell>
          <cell r="C687">
            <v>48122</v>
          </cell>
          <cell r="D687">
            <v>3485000</v>
          </cell>
          <cell r="E687">
            <v>0.04</v>
          </cell>
          <cell r="J687" t="str">
            <v>Senior</v>
          </cell>
          <cell r="AE687">
            <v>3485000</v>
          </cell>
          <cell r="AF687">
            <v>0</v>
          </cell>
        </row>
        <row r="688">
          <cell r="A688" t="str">
            <v>Electric System</v>
          </cell>
          <cell r="C688">
            <v>48488</v>
          </cell>
          <cell r="D688">
            <v>670000</v>
          </cell>
          <cell r="E688">
            <v>4.4999999999999998E-2</v>
          </cell>
          <cell r="J688" t="str">
            <v>Senior</v>
          </cell>
          <cell r="AE688">
            <v>670000</v>
          </cell>
          <cell r="AF688">
            <v>0</v>
          </cell>
        </row>
        <row r="689">
          <cell r="A689" t="str">
            <v>Electric System</v>
          </cell>
          <cell r="C689">
            <v>48853</v>
          </cell>
          <cell r="D689">
            <v>775000</v>
          </cell>
          <cell r="E689">
            <v>4.4999999999999998E-2</v>
          </cell>
          <cell r="J689" t="str">
            <v>Senior</v>
          </cell>
          <cell r="AE689">
            <v>775000</v>
          </cell>
          <cell r="AF689">
            <v>0</v>
          </cell>
        </row>
        <row r="690">
          <cell r="A690" t="str">
            <v>Electric System</v>
          </cell>
          <cell r="C690">
            <v>48853</v>
          </cell>
          <cell r="D690">
            <v>10000000</v>
          </cell>
          <cell r="E690">
            <v>0.04</v>
          </cell>
          <cell r="J690" t="str">
            <v>Senior</v>
          </cell>
          <cell r="AE690">
            <v>10000000</v>
          </cell>
          <cell r="AF690">
            <v>0</v>
          </cell>
        </row>
        <row r="691">
          <cell r="A691" t="str">
            <v>Electric System</v>
          </cell>
          <cell r="C691">
            <v>43374</v>
          </cell>
          <cell r="D691">
            <v>5950000</v>
          </cell>
          <cell r="E691">
            <v>0.05</v>
          </cell>
          <cell r="J691" t="str">
            <v>Junior</v>
          </cell>
          <cell r="AE691">
            <v>5950000</v>
          </cell>
          <cell r="AF691">
            <v>0</v>
          </cell>
        </row>
        <row r="692">
          <cell r="A692" t="str">
            <v>Electric System</v>
          </cell>
          <cell r="C692">
            <v>43739</v>
          </cell>
          <cell r="D692">
            <v>2655000</v>
          </cell>
          <cell r="E692">
            <v>0.04</v>
          </cell>
          <cell r="J692" t="str">
            <v>Junior</v>
          </cell>
          <cell r="AE692">
            <v>2655000</v>
          </cell>
          <cell r="AF692">
            <v>0</v>
          </cell>
        </row>
        <row r="693">
          <cell r="A693" t="str">
            <v>Electric System</v>
          </cell>
          <cell r="C693">
            <v>44105</v>
          </cell>
          <cell r="D693">
            <v>4285000</v>
          </cell>
          <cell r="E693">
            <v>0.05</v>
          </cell>
          <cell r="J693" t="str">
            <v>Junior</v>
          </cell>
          <cell r="AE693">
            <v>4285000</v>
          </cell>
          <cell r="AF693">
            <v>0</v>
          </cell>
        </row>
        <row r="694">
          <cell r="A694" t="str">
            <v>Electric System</v>
          </cell>
          <cell r="C694">
            <v>44835</v>
          </cell>
          <cell r="D694">
            <v>445000</v>
          </cell>
          <cell r="E694">
            <v>0.05</v>
          </cell>
          <cell r="J694" t="str">
            <v>Junior</v>
          </cell>
          <cell r="AE694">
            <v>445000</v>
          </cell>
          <cell r="AF694">
            <v>43739</v>
          </cell>
        </row>
        <row r="695">
          <cell r="A695" t="str">
            <v>Electric System</v>
          </cell>
          <cell r="C695">
            <v>45200</v>
          </cell>
          <cell r="D695">
            <v>530000</v>
          </cell>
          <cell r="E695">
            <v>0.04</v>
          </cell>
          <cell r="J695" t="str">
            <v>Junior</v>
          </cell>
          <cell r="AE695">
            <v>530000</v>
          </cell>
          <cell r="AF695">
            <v>43739</v>
          </cell>
        </row>
        <row r="696">
          <cell r="A696" t="str">
            <v>Electric System</v>
          </cell>
          <cell r="C696">
            <v>46296</v>
          </cell>
          <cell r="D696">
            <v>380000</v>
          </cell>
          <cell r="E696">
            <v>3.2500000000000001E-2</v>
          </cell>
          <cell r="J696" t="str">
            <v>Junior</v>
          </cell>
          <cell r="AE696">
            <v>380000</v>
          </cell>
          <cell r="AF696">
            <v>43739</v>
          </cell>
        </row>
        <row r="697">
          <cell r="A697" t="str">
            <v>Electric System</v>
          </cell>
          <cell r="C697">
            <v>46661</v>
          </cell>
          <cell r="D697">
            <v>100000</v>
          </cell>
          <cell r="E697">
            <v>3.3750000000000002E-2</v>
          </cell>
          <cell r="J697" t="str">
            <v>Junior</v>
          </cell>
          <cell r="AE697">
            <v>100000</v>
          </cell>
          <cell r="AF697">
            <v>44835</v>
          </cell>
        </row>
        <row r="698">
          <cell r="A698" t="str">
            <v>Electric System</v>
          </cell>
          <cell r="C698">
            <v>47027</v>
          </cell>
          <cell r="D698">
            <v>260000</v>
          </cell>
          <cell r="E698">
            <v>0.04</v>
          </cell>
          <cell r="J698" t="str">
            <v>Junior</v>
          </cell>
          <cell r="AE698">
            <v>260000</v>
          </cell>
          <cell r="AF698">
            <v>0</v>
          </cell>
        </row>
        <row r="699">
          <cell r="A699" t="str">
            <v>Electric System</v>
          </cell>
          <cell r="C699">
            <v>47392</v>
          </cell>
          <cell r="D699">
            <v>3695000</v>
          </cell>
          <cell r="E699">
            <v>3.5000000000000003E-2</v>
          </cell>
          <cell r="J699" t="str">
            <v>Junior</v>
          </cell>
          <cell r="AE699">
            <v>3695000</v>
          </cell>
          <cell r="AF699">
            <v>0</v>
          </cell>
        </row>
        <row r="700">
          <cell r="A700" t="str">
            <v>Electric System</v>
          </cell>
          <cell r="C700">
            <v>47757</v>
          </cell>
          <cell r="D700">
            <v>2685000</v>
          </cell>
          <cell r="E700">
            <v>3.6249999999999998E-2</v>
          </cell>
          <cell r="J700" t="str">
            <v>Junior</v>
          </cell>
          <cell r="AE700">
            <v>2685000</v>
          </cell>
          <cell r="AF700">
            <v>0</v>
          </cell>
        </row>
        <row r="701">
          <cell r="A701" t="str">
            <v>Electric System</v>
          </cell>
          <cell r="C701">
            <v>48122</v>
          </cell>
          <cell r="D701">
            <v>14995000</v>
          </cell>
          <cell r="E701">
            <v>0.04</v>
          </cell>
          <cell r="J701" t="str">
            <v>Junior</v>
          </cell>
          <cell r="AE701">
            <v>14995000</v>
          </cell>
          <cell r="AF701">
            <v>0</v>
          </cell>
        </row>
        <row r="702">
          <cell r="A702" t="str">
            <v>Electric System</v>
          </cell>
          <cell r="C702">
            <v>48488</v>
          </cell>
          <cell r="D702">
            <v>6500000</v>
          </cell>
          <cell r="E702">
            <v>3.875E-2</v>
          </cell>
          <cell r="J702" t="str">
            <v>Junior</v>
          </cell>
          <cell r="AE702">
            <v>6500000</v>
          </cell>
          <cell r="AF702">
            <v>0</v>
          </cell>
        </row>
        <row r="703">
          <cell r="A703" t="str">
            <v>Electric System</v>
          </cell>
          <cell r="C703">
            <v>48488</v>
          </cell>
          <cell r="D703">
            <v>8265000</v>
          </cell>
          <cell r="E703">
            <v>0.04</v>
          </cell>
          <cell r="J703" t="str">
            <v>Junior</v>
          </cell>
          <cell r="AE703">
            <v>8265000</v>
          </cell>
          <cell r="AF703">
            <v>0</v>
          </cell>
        </row>
        <row r="704">
          <cell r="A704" t="str">
            <v>Electric System</v>
          </cell>
          <cell r="C704">
            <v>48853</v>
          </cell>
          <cell r="D704">
            <v>11695000</v>
          </cell>
          <cell r="E704">
            <v>0.04</v>
          </cell>
          <cell r="J704" t="str">
            <v>Junior</v>
          </cell>
          <cell r="AE704">
            <v>11695000</v>
          </cell>
          <cell r="AF704">
            <v>0</v>
          </cell>
        </row>
        <row r="705">
          <cell r="A705" t="str">
            <v>Electric System</v>
          </cell>
          <cell r="C705">
            <v>43374</v>
          </cell>
          <cell r="D705">
            <v>2580000</v>
          </cell>
          <cell r="E705">
            <v>0.04</v>
          </cell>
          <cell r="J705" t="str">
            <v>Junior</v>
          </cell>
          <cell r="AE705">
            <v>2580000</v>
          </cell>
          <cell r="AF705">
            <v>0</v>
          </cell>
        </row>
        <row r="706">
          <cell r="A706" t="str">
            <v>Electric System</v>
          </cell>
          <cell r="C706">
            <v>43739</v>
          </cell>
          <cell r="D706">
            <v>2215000</v>
          </cell>
          <cell r="E706">
            <v>0.05</v>
          </cell>
          <cell r="J706" t="str">
            <v>Junior</v>
          </cell>
          <cell r="AE706">
            <v>2215000</v>
          </cell>
          <cell r="AF706">
            <v>0</v>
          </cell>
        </row>
        <row r="707">
          <cell r="A707" t="str">
            <v>Electric System</v>
          </cell>
          <cell r="C707">
            <v>45200</v>
          </cell>
          <cell r="D707">
            <v>145000</v>
          </cell>
          <cell r="E707">
            <v>0.05</v>
          </cell>
          <cell r="J707" t="str">
            <v>Junior</v>
          </cell>
          <cell r="AE707">
            <v>145000</v>
          </cell>
          <cell r="AF707">
            <v>43739</v>
          </cell>
        </row>
        <row r="708">
          <cell r="A708" t="str">
            <v>Electric System</v>
          </cell>
          <cell r="C708">
            <v>46296</v>
          </cell>
          <cell r="D708">
            <v>240000</v>
          </cell>
          <cell r="E708">
            <v>0.05</v>
          </cell>
          <cell r="J708" t="str">
            <v>Junior</v>
          </cell>
          <cell r="AE708">
            <v>240000</v>
          </cell>
          <cell r="AF708">
            <v>43739</v>
          </cell>
        </row>
        <row r="709">
          <cell r="A709" t="str">
            <v>Electric System</v>
          </cell>
          <cell r="C709">
            <v>47027</v>
          </cell>
          <cell r="D709">
            <v>5020000</v>
          </cell>
          <cell r="E709">
            <v>3.2500000000000001E-2</v>
          </cell>
          <cell r="J709" t="str">
            <v>Junior</v>
          </cell>
          <cell r="AE709">
            <v>5020000</v>
          </cell>
          <cell r="AF709">
            <v>0</v>
          </cell>
        </row>
        <row r="710">
          <cell r="A710" t="str">
            <v>Electric System</v>
          </cell>
          <cell r="C710">
            <v>47392</v>
          </cell>
          <cell r="D710">
            <v>145000</v>
          </cell>
          <cell r="E710">
            <v>0.05</v>
          </cell>
          <cell r="J710" t="str">
            <v>Junior</v>
          </cell>
          <cell r="AE710">
            <v>145000</v>
          </cell>
          <cell r="AF710">
            <v>0</v>
          </cell>
        </row>
        <row r="711">
          <cell r="A711" t="str">
            <v>Electric System</v>
          </cell>
          <cell r="C711">
            <v>47757</v>
          </cell>
          <cell r="D711">
            <v>200000</v>
          </cell>
          <cell r="E711">
            <v>0.05</v>
          </cell>
          <cell r="J711" t="str">
            <v>Junior</v>
          </cell>
          <cell r="AE711">
            <v>200000</v>
          </cell>
          <cell r="AF711">
            <v>0</v>
          </cell>
        </row>
        <row r="712">
          <cell r="A712" t="str">
            <v>Electric System</v>
          </cell>
          <cell r="C712">
            <v>48122</v>
          </cell>
          <cell r="D712">
            <v>4505000</v>
          </cell>
          <cell r="E712">
            <v>3.5000000000000003E-2</v>
          </cell>
          <cell r="J712" t="str">
            <v>Junior</v>
          </cell>
          <cell r="AE712">
            <v>4505000</v>
          </cell>
          <cell r="AF712">
            <v>0</v>
          </cell>
        </row>
        <row r="713">
          <cell r="A713" t="str">
            <v>Electric System</v>
          </cell>
          <cell r="C713">
            <v>48488</v>
          </cell>
          <cell r="D713">
            <v>4655000</v>
          </cell>
          <cell r="E713">
            <v>3.5000000000000003E-2</v>
          </cell>
          <cell r="J713" t="str">
            <v>Junior</v>
          </cell>
          <cell r="AE713">
            <v>4655000</v>
          </cell>
          <cell r="AF713">
            <v>0</v>
          </cell>
        </row>
        <row r="714">
          <cell r="A714" t="str">
            <v>Electric System</v>
          </cell>
          <cell r="C714">
            <v>48853</v>
          </cell>
          <cell r="D714">
            <v>190000</v>
          </cell>
          <cell r="E714">
            <v>0.05</v>
          </cell>
          <cell r="J714" t="str">
            <v>Junior</v>
          </cell>
          <cell r="AE714">
            <v>190000</v>
          </cell>
          <cell r="AF714">
            <v>0</v>
          </cell>
        </row>
        <row r="715">
          <cell r="A715" t="str">
            <v>Electric System</v>
          </cell>
          <cell r="C715">
            <v>49218</v>
          </cell>
          <cell r="D715">
            <v>525000</v>
          </cell>
          <cell r="E715">
            <v>0.05</v>
          </cell>
          <cell r="J715" t="str">
            <v>Junior</v>
          </cell>
          <cell r="AE715">
            <v>525000</v>
          </cell>
          <cell r="AF715">
            <v>0</v>
          </cell>
        </row>
        <row r="716">
          <cell r="A716" t="str">
            <v>Electric System</v>
          </cell>
          <cell r="C716">
            <v>48853</v>
          </cell>
          <cell r="D716">
            <v>600000</v>
          </cell>
          <cell r="E716">
            <v>3.7499999999999999E-2</v>
          </cell>
          <cell r="J716" t="str">
            <v>Junior</v>
          </cell>
          <cell r="AE716">
            <v>600000</v>
          </cell>
          <cell r="AF716">
            <v>0</v>
          </cell>
        </row>
        <row r="717">
          <cell r="A717" t="str">
            <v>Electric System</v>
          </cell>
          <cell r="C717">
            <v>49218</v>
          </cell>
          <cell r="D717">
            <v>600000</v>
          </cell>
          <cell r="E717">
            <v>3.7499999999999999E-2</v>
          </cell>
          <cell r="J717" t="str">
            <v>Junior</v>
          </cell>
          <cell r="AE717">
            <v>600000</v>
          </cell>
          <cell r="AF717">
            <v>0</v>
          </cell>
        </row>
        <row r="718">
          <cell r="A718" t="str">
            <v>Electric System</v>
          </cell>
          <cell r="C718">
            <v>49583</v>
          </cell>
          <cell r="D718">
            <v>595000</v>
          </cell>
          <cell r="E718">
            <v>3.7499999999999999E-2</v>
          </cell>
          <cell r="J718" t="str">
            <v>Junior</v>
          </cell>
          <cell r="AE718">
            <v>595000</v>
          </cell>
          <cell r="AF718">
            <v>0</v>
          </cell>
        </row>
        <row r="719">
          <cell r="A719" t="str">
            <v>Electric System</v>
          </cell>
          <cell r="C719">
            <v>49583</v>
          </cell>
          <cell r="D719">
            <v>19450000</v>
          </cell>
          <cell r="E719">
            <v>0.04</v>
          </cell>
          <cell r="J719" t="str">
            <v>Junior</v>
          </cell>
          <cell r="AE719">
            <v>19450000</v>
          </cell>
          <cell r="AF719">
            <v>0</v>
          </cell>
        </row>
        <row r="720">
          <cell r="A720" t="str">
            <v>Electric System</v>
          </cell>
          <cell r="C720">
            <v>49949</v>
          </cell>
          <cell r="D720">
            <v>5580000</v>
          </cell>
          <cell r="E720">
            <v>0.04</v>
          </cell>
          <cell r="J720" t="str">
            <v>Junior</v>
          </cell>
          <cell r="AE720">
            <v>5580000</v>
          </cell>
          <cell r="AF720">
            <v>0</v>
          </cell>
        </row>
        <row r="721">
          <cell r="A721" t="str">
            <v>Electric System</v>
          </cell>
          <cell r="C721">
            <v>50314</v>
          </cell>
          <cell r="D721">
            <v>5750000</v>
          </cell>
          <cell r="E721">
            <v>0.04</v>
          </cell>
          <cell r="J721" t="str">
            <v>Junior</v>
          </cell>
          <cell r="AE721">
            <v>5750000</v>
          </cell>
          <cell r="AF721">
            <v>0</v>
          </cell>
        </row>
        <row r="722">
          <cell r="A722" t="str">
            <v>Electric System</v>
          </cell>
          <cell r="C722">
            <v>43739</v>
          </cell>
          <cell r="D722">
            <v>725000</v>
          </cell>
          <cell r="E722">
            <v>0.02</v>
          </cell>
          <cell r="J722" t="str">
            <v>Senior</v>
          </cell>
          <cell r="AE722">
            <v>725000</v>
          </cell>
          <cell r="AF722">
            <v>0</v>
          </cell>
        </row>
        <row r="723">
          <cell r="A723" t="str">
            <v>Electric System</v>
          </cell>
          <cell r="C723">
            <v>46661</v>
          </cell>
          <cell r="D723">
            <v>1915000</v>
          </cell>
          <cell r="E723">
            <v>0.03</v>
          </cell>
          <cell r="J723" t="str">
            <v>Senior</v>
          </cell>
          <cell r="AE723">
            <v>1915000</v>
          </cell>
          <cell r="AF723">
            <v>44835</v>
          </cell>
        </row>
        <row r="724">
          <cell r="A724" t="str">
            <v>Electric System</v>
          </cell>
          <cell r="C724">
            <v>47027</v>
          </cell>
          <cell r="D724">
            <v>1395000</v>
          </cell>
          <cell r="E724">
            <v>0.03</v>
          </cell>
          <cell r="J724" t="str">
            <v>Senior</v>
          </cell>
          <cell r="AE724">
            <v>1395000</v>
          </cell>
          <cell r="AF724">
            <v>0</v>
          </cell>
        </row>
        <row r="725">
          <cell r="A725" t="str">
            <v>Electric System</v>
          </cell>
          <cell r="C725">
            <v>47392</v>
          </cell>
          <cell r="D725">
            <v>1390000</v>
          </cell>
          <cell r="E725">
            <v>3.125E-2</v>
          </cell>
          <cell r="J725" t="str">
            <v>Senior</v>
          </cell>
          <cell r="AE725">
            <v>1390000</v>
          </cell>
          <cell r="AF725">
            <v>0</v>
          </cell>
        </row>
        <row r="726">
          <cell r="A726" t="str">
            <v>Electric System</v>
          </cell>
          <cell r="C726">
            <v>47757</v>
          </cell>
          <cell r="D726">
            <v>365000</v>
          </cell>
          <cell r="E726">
            <v>3.2500000000000001E-2</v>
          </cell>
          <cell r="J726" t="str">
            <v>Senior</v>
          </cell>
          <cell r="AE726">
            <v>365000</v>
          </cell>
          <cell r="AF726">
            <v>0</v>
          </cell>
        </row>
        <row r="727">
          <cell r="A727" t="str">
            <v>Electric System</v>
          </cell>
          <cell r="C727">
            <v>48122</v>
          </cell>
          <cell r="D727">
            <v>1180000</v>
          </cell>
          <cell r="E727">
            <v>3.2500000000000001E-2</v>
          </cell>
          <cell r="J727" t="str">
            <v>Senior</v>
          </cell>
          <cell r="AE727">
            <v>1180000</v>
          </cell>
          <cell r="AF727">
            <v>0</v>
          </cell>
        </row>
        <row r="728">
          <cell r="A728" t="str">
            <v>Electric System</v>
          </cell>
          <cell r="C728">
            <v>48488</v>
          </cell>
          <cell r="D728">
            <v>1180000</v>
          </cell>
          <cell r="E728">
            <v>3.3750000000000002E-2</v>
          </cell>
          <cell r="J728" t="str">
            <v>Senior</v>
          </cell>
          <cell r="AE728">
            <v>1180000</v>
          </cell>
          <cell r="AF728">
            <v>0</v>
          </cell>
        </row>
        <row r="729">
          <cell r="A729" t="str">
            <v>Electric System</v>
          </cell>
          <cell r="C729">
            <v>48853</v>
          </cell>
          <cell r="D729">
            <v>1385000</v>
          </cell>
          <cell r="E729">
            <v>3.6249999999999998E-2</v>
          </cell>
          <cell r="J729" t="str">
            <v>Senior</v>
          </cell>
          <cell r="AE729">
            <v>1385000</v>
          </cell>
          <cell r="AF729">
            <v>0</v>
          </cell>
        </row>
        <row r="730">
          <cell r="A730" t="str">
            <v>Electric System</v>
          </cell>
          <cell r="C730">
            <v>49218</v>
          </cell>
          <cell r="D730">
            <v>14190000</v>
          </cell>
          <cell r="E730">
            <v>3.6249999999999998E-2</v>
          </cell>
          <cell r="J730" t="str">
            <v>Senior</v>
          </cell>
          <cell r="AE730">
            <v>14190000</v>
          </cell>
          <cell r="AF730">
            <v>0</v>
          </cell>
        </row>
        <row r="731">
          <cell r="A731" t="str">
            <v>Electric System</v>
          </cell>
          <cell r="C731">
            <v>49583</v>
          </cell>
          <cell r="D731">
            <v>14425000</v>
          </cell>
          <cell r="E731">
            <v>3.6249999999999998E-2</v>
          </cell>
          <cell r="J731" t="str">
            <v>Senior</v>
          </cell>
          <cell r="AE731">
            <v>14425000</v>
          </cell>
          <cell r="AF731">
            <v>0</v>
          </cell>
        </row>
        <row r="732">
          <cell r="A732" t="str">
            <v>Electric System</v>
          </cell>
          <cell r="C732">
            <v>48853</v>
          </cell>
          <cell r="D732">
            <v>180000</v>
          </cell>
          <cell r="E732">
            <v>3.7499999999999999E-2</v>
          </cell>
          <cell r="J732" t="str">
            <v>Senior</v>
          </cell>
          <cell r="AE732">
            <v>180000</v>
          </cell>
          <cell r="AF732">
            <v>0</v>
          </cell>
        </row>
        <row r="733">
          <cell r="A733" t="str">
            <v>Electric System</v>
          </cell>
          <cell r="C733">
            <v>49218</v>
          </cell>
          <cell r="D733">
            <v>2595000</v>
          </cell>
          <cell r="E733">
            <v>3.7499999999999999E-2</v>
          </cell>
          <cell r="J733" t="str">
            <v>Senior</v>
          </cell>
          <cell r="AE733">
            <v>2595000</v>
          </cell>
          <cell r="AF733">
            <v>0</v>
          </cell>
        </row>
        <row r="734">
          <cell r="A734" t="str">
            <v>Electric System</v>
          </cell>
          <cell r="C734">
            <v>49583</v>
          </cell>
          <cell r="D734">
            <v>2640000</v>
          </cell>
          <cell r="E734">
            <v>3.7499999999999999E-2</v>
          </cell>
          <cell r="J734" t="str">
            <v>Senior</v>
          </cell>
          <cell r="AE734">
            <v>2640000</v>
          </cell>
          <cell r="AF734">
            <v>0</v>
          </cell>
        </row>
        <row r="735">
          <cell r="A735" t="str">
            <v>Electric System</v>
          </cell>
          <cell r="C735">
            <v>48853</v>
          </cell>
          <cell r="D735">
            <v>15000</v>
          </cell>
          <cell r="E735">
            <v>0.05</v>
          </cell>
          <cell r="J735" t="str">
            <v>Senior</v>
          </cell>
          <cell r="AE735">
            <v>15000</v>
          </cell>
          <cell r="AF735">
            <v>0</v>
          </cell>
        </row>
        <row r="736">
          <cell r="A736" t="str">
            <v>Electric System</v>
          </cell>
          <cell r="C736">
            <v>49218</v>
          </cell>
          <cell r="D736">
            <v>275000</v>
          </cell>
          <cell r="E736">
            <v>0.05</v>
          </cell>
          <cell r="J736" t="str">
            <v>Senior</v>
          </cell>
          <cell r="AE736">
            <v>275000</v>
          </cell>
          <cell r="AF736">
            <v>0</v>
          </cell>
        </row>
        <row r="737">
          <cell r="A737" t="str">
            <v>Electric System</v>
          </cell>
          <cell r="C737">
            <v>49583</v>
          </cell>
          <cell r="D737">
            <v>285000</v>
          </cell>
          <cell r="E737">
            <v>0.05</v>
          </cell>
          <cell r="J737" t="str">
            <v>Senior</v>
          </cell>
          <cell r="AE737">
            <v>285000</v>
          </cell>
          <cell r="AF737">
            <v>0</v>
          </cell>
        </row>
        <row r="738">
          <cell r="A738" t="str">
            <v>Electric System</v>
          </cell>
          <cell r="C738">
            <v>49949</v>
          </cell>
          <cell r="D738">
            <v>12725000</v>
          </cell>
          <cell r="E738">
            <v>3.7499999999999999E-2</v>
          </cell>
          <cell r="J738" t="str">
            <v>Senior</v>
          </cell>
          <cell r="AE738">
            <v>12725000</v>
          </cell>
          <cell r="AF738">
            <v>0</v>
          </cell>
        </row>
        <row r="739">
          <cell r="A739" t="str">
            <v>Electric System</v>
          </cell>
          <cell r="C739">
            <v>50314</v>
          </cell>
          <cell r="D739">
            <v>9180000</v>
          </cell>
          <cell r="E739">
            <v>3.7499999999999999E-2</v>
          </cell>
          <cell r="J739" t="str">
            <v>Senior</v>
          </cell>
          <cell r="AE739">
            <v>9180000</v>
          </cell>
          <cell r="AF739">
            <v>0</v>
          </cell>
        </row>
        <row r="740">
          <cell r="A740" t="str">
            <v>Electric System</v>
          </cell>
          <cell r="C740">
            <v>50679</v>
          </cell>
          <cell r="D740">
            <v>9005000</v>
          </cell>
          <cell r="E740">
            <v>3.7499999999999999E-2</v>
          </cell>
          <cell r="J740" t="str">
            <v>Senior</v>
          </cell>
          <cell r="AE740">
            <v>9005000</v>
          </cell>
          <cell r="AF740">
            <v>0</v>
          </cell>
        </row>
        <row r="741">
          <cell r="A741" t="str">
            <v>Electric System</v>
          </cell>
          <cell r="C741">
            <v>51044</v>
          </cell>
          <cell r="D741">
            <v>9090000</v>
          </cell>
          <cell r="E741">
            <v>3.7499999999999999E-2</v>
          </cell>
          <cell r="J741" t="str">
            <v>Senior</v>
          </cell>
          <cell r="AE741">
            <v>9090000</v>
          </cell>
          <cell r="AF741">
            <v>0</v>
          </cell>
        </row>
        <row r="742">
          <cell r="A742" t="str">
            <v>Electric System</v>
          </cell>
          <cell r="C742">
            <v>49949</v>
          </cell>
          <cell r="D742">
            <v>465000</v>
          </cell>
          <cell r="E742">
            <v>0.05</v>
          </cell>
          <cell r="J742" t="str">
            <v>Senior</v>
          </cell>
          <cell r="AE742">
            <v>465000</v>
          </cell>
          <cell r="AF742">
            <v>0</v>
          </cell>
        </row>
        <row r="743">
          <cell r="A743" t="str">
            <v>Electric System</v>
          </cell>
          <cell r="C743">
            <v>50314</v>
          </cell>
          <cell r="D743">
            <v>335000</v>
          </cell>
          <cell r="E743">
            <v>0.05</v>
          </cell>
          <cell r="J743" t="str">
            <v>Senior</v>
          </cell>
          <cell r="AE743">
            <v>335000</v>
          </cell>
          <cell r="AF743">
            <v>0</v>
          </cell>
        </row>
        <row r="744">
          <cell r="A744" t="str">
            <v>Electric System</v>
          </cell>
          <cell r="C744">
            <v>50679</v>
          </cell>
          <cell r="D744">
            <v>335000</v>
          </cell>
          <cell r="E744">
            <v>0.05</v>
          </cell>
          <cell r="J744" t="str">
            <v>Senior</v>
          </cell>
          <cell r="AE744">
            <v>335000</v>
          </cell>
          <cell r="AF744">
            <v>0</v>
          </cell>
        </row>
        <row r="745">
          <cell r="A745" t="str">
            <v>Electric System</v>
          </cell>
          <cell r="C745">
            <v>51044</v>
          </cell>
          <cell r="D745">
            <v>340000</v>
          </cell>
          <cell r="E745">
            <v>0.05</v>
          </cell>
          <cell r="J745" t="str">
            <v>Senior</v>
          </cell>
          <cell r="AE745">
            <v>340000</v>
          </cell>
          <cell r="AF745">
            <v>0</v>
          </cell>
        </row>
        <row r="746">
          <cell r="A746" t="str">
            <v>Electric System</v>
          </cell>
          <cell r="C746">
            <v>43374</v>
          </cell>
          <cell r="D746">
            <v>1530000</v>
          </cell>
          <cell r="E746">
            <v>0.05</v>
          </cell>
          <cell r="J746" t="str">
            <v>Junior</v>
          </cell>
          <cell r="AE746">
            <v>1530000</v>
          </cell>
          <cell r="AF746">
            <v>0</v>
          </cell>
        </row>
        <row r="747">
          <cell r="A747" t="str">
            <v>Electric System</v>
          </cell>
          <cell r="C747">
            <v>43739</v>
          </cell>
          <cell r="D747">
            <v>2780000</v>
          </cell>
          <cell r="E747">
            <v>0.05</v>
          </cell>
          <cell r="J747" t="str">
            <v>Junior</v>
          </cell>
          <cell r="AE747">
            <v>2780000</v>
          </cell>
          <cell r="AF747">
            <v>0</v>
          </cell>
        </row>
        <row r="748">
          <cell r="A748" t="str">
            <v>Electric System</v>
          </cell>
          <cell r="C748">
            <v>44105</v>
          </cell>
          <cell r="D748">
            <v>2890000</v>
          </cell>
          <cell r="E748">
            <v>0.05</v>
          </cell>
          <cell r="J748" t="str">
            <v>Junior</v>
          </cell>
          <cell r="AE748">
            <v>2890000</v>
          </cell>
          <cell r="AF748">
            <v>0</v>
          </cell>
        </row>
        <row r="749">
          <cell r="A749" t="str">
            <v>Electric System</v>
          </cell>
          <cell r="C749">
            <v>44470</v>
          </cell>
          <cell r="D749">
            <v>3045000</v>
          </cell>
          <cell r="E749">
            <v>0.05</v>
          </cell>
          <cell r="J749" t="str">
            <v>Junior</v>
          </cell>
          <cell r="AE749">
            <v>3045000</v>
          </cell>
          <cell r="AF749">
            <v>44105</v>
          </cell>
        </row>
        <row r="750">
          <cell r="A750" t="str">
            <v>Electric System</v>
          </cell>
          <cell r="C750">
            <v>44835</v>
          </cell>
          <cell r="D750">
            <v>3150000</v>
          </cell>
          <cell r="E750">
            <v>0.05</v>
          </cell>
          <cell r="J750" t="str">
            <v>Junior</v>
          </cell>
          <cell r="AE750">
            <v>3150000</v>
          </cell>
          <cell r="AF750">
            <v>44470</v>
          </cell>
        </row>
        <row r="751">
          <cell r="A751" t="str">
            <v>Electric System</v>
          </cell>
          <cell r="C751">
            <v>45200</v>
          </cell>
          <cell r="D751">
            <v>2395000</v>
          </cell>
          <cell r="E751">
            <v>0.05</v>
          </cell>
          <cell r="J751" t="str">
            <v>Junior</v>
          </cell>
          <cell r="AE751">
            <v>2395000</v>
          </cell>
          <cell r="AF751">
            <v>43739</v>
          </cell>
        </row>
        <row r="752">
          <cell r="A752" t="str">
            <v>Electric System</v>
          </cell>
          <cell r="C752">
            <v>45931</v>
          </cell>
          <cell r="D752">
            <v>3330000</v>
          </cell>
          <cell r="E752">
            <v>0.05</v>
          </cell>
          <cell r="J752" t="str">
            <v>Junior</v>
          </cell>
          <cell r="AE752">
            <v>3330000</v>
          </cell>
          <cell r="AF752">
            <v>43739</v>
          </cell>
        </row>
        <row r="753">
          <cell r="A753" t="str">
            <v>Electric System</v>
          </cell>
          <cell r="C753">
            <v>46296</v>
          </cell>
          <cell r="D753">
            <v>2655000</v>
          </cell>
          <cell r="E753">
            <v>0.03</v>
          </cell>
          <cell r="J753" t="str">
            <v>Junior</v>
          </cell>
          <cell r="AE753">
            <v>2655000</v>
          </cell>
          <cell r="AF753">
            <v>43739</v>
          </cell>
        </row>
        <row r="754">
          <cell r="A754" t="str">
            <v>Electric System</v>
          </cell>
          <cell r="C754">
            <v>46661</v>
          </cell>
          <cell r="D754">
            <v>2785000</v>
          </cell>
          <cell r="E754">
            <v>0.05</v>
          </cell>
          <cell r="J754" t="str">
            <v>Junior</v>
          </cell>
          <cell r="AE754">
            <v>2785000</v>
          </cell>
          <cell r="AF754">
            <v>44835</v>
          </cell>
        </row>
        <row r="755">
          <cell r="A755" t="str">
            <v>Electric System</v>
          </cell>
          <cell r="C755">
            <v>47027</v>
          </cell>
          <cell r="D755">
            <v>8850000</v>
          </cell>
          <cell r="E755">
            <v>0.03</v>
          </cell>
          <cell r="J755" t="str">
            <v>Junior</v>
          </cell>
          <cell r="AE755">
            <v>8850000</v>
          </cell>
          <cell r="AF755">
            <v>0</v>
          </cell>
        </row>
        <row r="756">
          <cell r="A756" t="str">
            <v>Electric System</v>
          </cell>
          <cell r="C756">
            <v>47392</v>
          </cell>
          <cell r="D756">
            <v>3940000</v>
          </cell>
          <cell r="E756">
            <v>0.05</v>
          </cell>
          <cell r="J756" t="str">
            <v>Junior</v>
          </cell>
          <cell r="AE756">
            <v>3940000</v>
          </cell>
          <cell r="AF756">
            <v>0</v>
          </cell>
        </row>
        <row r="757">
          <cell r="A757" t="str">
            <v>Electric System</v>
          </cell>
          <cell r="C757">
            <v>47757</v>
          </cell>
          <cell r="D757">
            <v>7235000</v>
          </cell>
          <cell r="E757">
            <v>3.1E-2</v>
          </cell>
          <cell r="J757" t="str">
            <v>Junior</v>
          </cell>
          <cell r="AE757">
            <v>7235000</v>
          </cell>
          <cell r="AF757">
            <v>0</v>
          </cell>
        </row>
        <row r="758">
          <cell r="A758" t="str">
            <v>Electric System</v>
          </cell>
          <cell r="C758">
            <v>43374</v>
          </cell>
          <cell r="D758">
            <v>2500000</v>
          </cell>
          <cell r="E758">
            <v>3.5000000000000003E-2</v>
          </cell>
          <cell r="J758" t="str">
            <v>Senior</v>
          </cell>
          <cell r="AE758">
            <v>2500000</v>
          </cell>
          <cell r="AF758">
            <v>0</v>
          </cell>
        </row>
        <row r="759">
          <cell r="A759" t="str">
            <v>Electric System</v>
          </cell>
          <cell r="C759">
            <v>43374</v>
          </cell>
          <cell r="D759">
            <v>6600000</v>
          </cell>
          <cell r="E759">
            <v>0.05</v>
          </cell>
          <cell r="J759" t="str">
            <v>Senior</v>
          </cell>
          <cell r="AE759">
            <v>6600000</v>
          </cell>
          <cell r="AF759">
            <v>0</v>
          </cell>
        </row>
        <row r="760">
          <cell r="A760" t="str">
            <v>Electric System</v>
          </cell>
          <cell r="C760">
            <v>43739</v>
          </cell>
          <cell r="D760">
            <v>8990000</v>
          </cell>
          <cell r="E760">
            <v>3.5000000000000003E-2</v>
          </cell>
          <cell r="J760" t="str">
            <v>Senior</v>
          </cell>
          <cell r="AE760">
            <v>8990000</v>
          </cell>
          <cell r="AF760">
            <v>0</v>
          </cell>
        </row>
        <row r="761">
          <cell r="A761" t="str">
            <v>Electric System</v>
          </cell>
          <cell r="C761">
            <v>44105</v>
          </cell>
          <cell r="D761">
            <v>12395000</v>
          </cell>
          <cell r="E761">
            <v>0.05</v>
          </cell>
          <cell r="J761" t="str">
            <v>Senior</v>
          </cell>
          <cell r="AE761">
            <v>12395000</v>
          </cell>
          <cell r="AF761">
            <v>0</v>
          </cell>
        </row>
        <row r="762">
          <cell r="A762" t="str">
            <v>Electric System</v>
          </cell>
          <cell r="C762">
            <v>44470</v>
          </cell>
          <cell r="D762">
            <v>12240000</v>
          </cell>
          <cell r="E762">
            <v>0.05</v>
          </cell>
          <cell r="J762" t="str">
            <v>Senior</v>
          </cell>
          <cell r="AE762">
            <v>12240000</v>
          </cell>
          <cell r="AF762">
            <v>44105</v>
          </cell>
        </row>
        <row r="763">
          <cell r="A763" t="str">
            <v>Electric System</v>
          </cell>
          <cell r="C763">
            <v>44835</v>
          </cell>
          <cell r="D763">
            <v>10000</v>
          </cell>
          <cell r="E763">
            <v>0.04</v>
          </cell>
          <cell r="J763" t="str">
            <v>Senior</v>
          </cell>
          <cell r="AE763">
            <v>10000</v>
          </cell>
          <cell r="AF763">
            <v>43739</v>
          </cell>
        </row>
        <row r="764">
          <cell r="A764" t="str">
            <v>Electric System</v>
          </cell>
          <cell r="C764">
            <v>44835</v>
          </cell>
          <cell r="D764">
            <v>15245000</v>
          </cell>
          <cell r="E764">
            <v>0.05</v>
          </cell>
          <cell r="J764" t="str">
            <v>Senior</v>
          </cell>
          <cell r="AE764">
            <v>15245000</v>
          </cell>
          <cell r="AF764">
            <v>44470</v>
          </cell>
        </row>
        <row r="765">
          <cell r="A765" t="str">
            <v>Electric System</v>
          </cell>
          <cell r="C765">
            <v>45200</v>
          </cell>
          <cell r="D765">
            <v>8240000</v>
          </cell>
          <cell r="E765">
            <v>0.05</v>
          </cell>
          <cell r="J765" t="str">
            <v>Senior</v>
          </cell>
          <cell r="AE765">
            <v>8240000</v>
          </cell>
          <cell r="AF765">
            <v>43739</v>
          </cell>
        </row>
        <row r="766">
          <cell r="A766" t="str">
            <v>Electric System</v>
          </cell>
          <cell r="C766">
            <v>45566</v>
          </cell>
          <cell r="D766">
            <v>4360000</v>
          </cell>
          <cell r="E766">
            <v>0.05</v>
          </cell>
          <cell r="J766" t="str">
            <v>Senior</v>
          </cell>
          <cell r="AE766">
            <v>4360000</v>
          </cell>
          <cell r="AF766">
            <v>43739</v>
          </cell>
        </row>
        <row r="767">
          <cell r="A767" t="str">
            <v>Electric System</v>
          </cell>
          <cell r="C767">
            <v>46296</v>
          </cell>
          <cell r="D767">
            <v>180000</v>
          </cell>
          <cell r="E767">
            <v>0.03</v>
          </cell>
          <cell r="J767" t="str">
            <v>Senior</v>
          </cell>
          <cell r="AE767">
            <v>180000</v>
          </cell>
          <cell r="AF767">
            <v>43739</v>
          </cell>
        </row>
        <row r="768">
          <cell r="A768" t="str">
            <v>Electric System</v>
          </cell>
          <cell r="C768">
            <v>46296</v>
          </cell>
          <cell r="D768">
            <v>4105000</v>
          </cell>
          <cell r="E768">
            <v>0.05</v>
          </cell>
          <cell r="J768" t="str">
            <v>Senior</v>
          </cell>
          <cell r="AE768">
            <v>4105000</v>
          </cell>
          <cell r="AF768">
            <v>43739</v>
          </cell>
        </row>
        <row r="769">
          <cell r="A769" t="str">
            <v>Electric System</v>
          </cell>
          <cell r="C769">
            <v>43374</v>
          </cell>
          <cell r="D769">
            <v>2740000</v>
          </cell>
          <cell r="E769">
            <v>0.05</v>
          </cell>
          <cell r="J769" t="str">
            <v>Junior</v>
          </cell>
          <cell r="AE769">
            <v>2740000</v>
          </cell>
          <cell r="AF769">
            <v>0</v>
          </cell>
        </row>
        <row r="770">
          <cell r="A770" t="str">
            <v>Electric System</v>
          </cell>
          <cell r="C770">
            <v>43739</v>
          </cell>
          <cell r="D770">
            <v>2870000</v>
          </cell>
          <cell r="E770">
            <v>0.05</v>
          </cell>
          <cell r="J770" t="str">
            <v>Junior</v>
          </cell>
          <cell r="AE770">
            <v>2870000</v>
          </cell>
          <cell r="AF770">
            <v>0</v>
          </cell>
        </row>
        <row r="771">
          <cell r="A771" t="str">
            <v>Electric System</v>
          </cell>
          <cell r="C771">
            <v>44105</v>
          </cell>
          <cell r="D771">
            <v>2990000</v>
          </cell>
          <cell r="E771">
            <v>0.05</v>
          </cell>
          <cell r="J771" t="str">
            <v>Junior</v>
          </cell>
          <cell r="AE771">
            <v>2990000</v>
          </cell>
          <cell r="AF771">
            <v>0</v>
          </cell>
        </row>
        <row r="772">
          <cell r="A772" t="str">
            <v>Electric System</v>
          </cell>
          <cell r="C772">
            <v>44470</v>
          </cell>
          <cell r="D772">
            <v>5010000</v>
          </cell>
          <cell r="E772">
            <v>0.05</v>
          </cell>
          <cell r="J772" t="str">
            <v>Junior</v>
          </cell>
          <cell r="AE772">
            <v>5010000</v>
          </cell>
          <cell r="AF772">
            <v>44105</v>
          </cell>
        </row>
        <row r="773">
          <cell r="A773" t="str">
            <v>Electric System</v>
          </cell>
          <cell r="C773">
            <v>44835</v>
          </cell>
          <cell r="D773">
            <v>5225000</v>
          </cell>
          <cell r="E773">
            <v>0.05</v>
          </cell>
          <cell r="J773" t="str">
            <v>Junior</v>
          </cell>
          <cell r="AE773">
            <v>5225000</v>
          </cell>
          <cell r="AF773">
            <v>44470</v>
          </cell>
        </row>
        <row r="774">
          <cell r="A774" t="str">
            <v>Electric System</v>
          </cell>
          <cell r="C774">
            <v>45200</v>
          </cell>
          <cell r="D774">
            <v>1370000</v>
          </cell>
          <cell r="E774">
            <v>0.05</v>
          </cell>
          <cell r="J774" t="str">
            <v>Junior</v>
          </cell>
          <cell r="AE774">
            <v>1370000</v>
          </cell>
          <cell r="AF774">
            <v>43739</v>
          </cell>
        </row>
        <row r="775">
          <cell r="A775" t="str">
            <v>Electric System</v>
          </cell>
          <cell r="C775">
            <v>46296</v>
          </cell>
          <cell r="D775">
            <v>1070000</v>
          </cell>
          <cell r="E775">
            <v>0.03</v>
          </cell>
          <cell r="J775" t="str">
            <v>Junior</v>
          </cell>
          <cell r="AE775">
            <v>1070000</v>
          </cell>
          <cell r="AF775">
            <v>43739</v>
          </cell>
        </row>
        <row r="776">
          <cell r="A776" t="str">
            <v>Electric System</v>
          </cell>
          <cell r="C776">
            <v>46296</v>
          </cell>
          <cell r="D776">
            <v>25000</v>
          </cell>
          <cell r="E776">
            <v>0.03</v>
          </cell>
          <cell r="J776" t="str">
            <v>Senior</v>
          </cell>
          <cell r="AE776">
            <v>25000</v>
          </cell>
          <cell r="AF776">
            <v>43739</v>
          </cell>
        </row>
        <row r="777">
          <cell r="A777" t="str">
            <v>Electric System</v>
          </cell>
          <cell r="C777">
            <v>46661</v>
          </cell>
          <cell r="D777">
            <v>25000</v>
          </cell>
          <cell r="E777">
            <v>0.03</v>
          </cell>
          <cell r="J777" t="str">
            <v>Senior</v>
          </cell>
          <cell r="AE777">
            <v>25000</v>
          </cell>
          <cell r="AF777">
            <v>44835</v>
          </cell>
        </row>
        <row r="778">
          <cell r="A778" t="str">
            <v>Electric System</v>
          </cell>
          <cell r="C778">
            <v>47027</v>
          </cell>
          <cell r="D778">
            <v>25000</v>
          </cell>
          <cell r="E778">
            <v>3.2500000000000001E-2</v>
          </cell>
          <cell r="J778" t="str">
            <v>Senior</v>
          </cell>
          <cell r="AE778">
            <v>25000</v>
          </cell>
          <cell r="AF778">
            <v>0</v>
          </cell>
        </row>
        <row r="779">
          <cell r="A779" t="str">
            <v>Electric System</v>
          </cell>
          <cell r="C779">
            <v>47392</v>
          </cell>
          <cell r="D779">
            <v>30000</v>
          </cell>
          <cell r="E779">
            <v>3.3750000000000002E-2</v>
          </cell>
          <cell r="J779" t="str">
            <v>Senior</v>
          </cell>
          <cell r="AE779">
            <v>30000</v>
          </cell>
          <cell r="AF779">
            <v>0</v>
          </cell>
        </row>
        <row r="780">
          <cell r="A780" t="str">
            <v>Electric System</v>
          </cell>
          <cell r="C780">
            <v>47757</v>
          </cell>
          <cell r="D780">
            <v>25000</v>
          </cell>
          <cell r="E780">
            <v>3.5000000000000003E-2</v>
          </cell>
          <cell r="J780" t="str">
            <v>Senior</v>
          </cell>
          <cell r="AE780">
            <v>25000</v>
          </cell>
          <cell r="AF780">
            <v>0</v>
          </cell>
        </row>
        <row r="781">
          <cell r="A781" t="str">
            <v>Electric System</v>
          </cell>
          <cell r="C781">
            <v>48853</v>
          </cell>
          <cell r="D781">
            <v>190000</v>
          </cell>
          <cell r="E781">
            <v>3.5000000000000003E-2</v>
          </cell>
          <cell r="J781" t="str">
            <v>Senior</v>
          </cell>
          <cell r="AE781">
            <v>190000</v>
          </cell>
          <cell r="AF781">
            <v>0</v>
          </cell>
        </row>
        <row r="782">
          <cell r="A782" t="str">
            <v>Electric System</v>
          </cell>
          <cell r="C782">
            <v>49218</v>
          </cell>
          <cell r="D782">
            <v>65000</v>
          </cell>
          <cell r="E782">
            <v>0.04</v>
          </cell>
          <cell r="J782" t="str">
            <v>Senior</v>
          </cell>
          <cell r="AE782">
            <v>65000</v>
          </cell>
          <cell r="AF782">
            <v>0</v>
          </cell>
        </row>
        <row r="783">
          <cell r="A783" t="str">
            <v>Electric System</v>
          </cell>
          <cell r="C783">
            <v>49583</v>
          </cell>
          <cell r="D783">
            <v>305000</v>
          </cell>
          <cell r="E783">
            <v>0.04</v>
          </cell>
          <cell r="J783" t="str">
            <v>Senior</v>
          </cell>
          <cell r="AE783">
            <v>305000</v>
          </cell>
          <cell r="AF783">
            <v>0</v>
          </cell>
        </row>
        <row r="784">
          <cell r="A784" t="str">
            <v>Electric System</v>
          </cell>
          <cell r="C784">
            <v>49949</v>
          </cell>
          <cell r="D784">
            <v>315000</v>
          </cell>
          <cell r="E784">
            <v>0.04</v>
          </cell>
          <cell r="J784" t="str">
            <v>Senior</v>
          </cell>
          <cell r="AE784">
            <v>315000</v>
          </cell>
          <cell r="AF784">
            <v>0</v>
          </cell>
        </row>
        <row r="785">
          <cell r="A785" t="str">
            <v>Electric System</v>
          </cell>
          <cell r="C785">
            <v>50314</v>
          </cell>
          <cell r="D785">
            <v>330000</v>
          </cell>
          <cell r="E785">
            <v>0.04</v>
          </cell>
          <cell r="J785" t="str">
            <v>Senior</v>
          </cell>
          <cell r="AE785">
            <v>330000</v>
          </cell>
          <cell r="AF785">
            <v>0</v>
          </cell>
        </row>
        <row r="786">
          <cell r="A786" t="str">
            <v>Electric System</v>
          </cell>
          <cell r="C786">
            <v>50679</v>
          </cell>
          <cell r="D786">
            <v>340000</v>
          </cell>
          <cell r="E786">
            <v>0.04</v>
          </cell>
          <cell r="J786" t="str">
            <v>Senior</v>
          </cell>
          <cell r="AE786">
            <v>340000</v>
          </cell>
          <cell r="AF786">
            <v>0</v>
          </cell>
        </row>
        <row r="787">
          <cell r="A787" t="str">
            <v>Electric System</v>
          </cell>
          <cell r="C787">
            <v>49218</v>
          </cell>
          <cell r="D787">
            <v>170000</v>
          </cell>
          <cell r="E787">
            <v>0.05</v>
          </cell>
          <cell r="J787" t="str">
            <v>Senior</v>
          </cell>
          <cell r="AE787">
            <v>170000</v>
          </cell>
          <cell r="AF787">
            <v>0</v>
          </cell>
        </row>
        <row r="788">
          <cell r="A788" t="str">
            <v>Electric System</v>
          </cell>
          <cell r="C788">
            <v>49583</v>
          </cell>
          <cell r="D788">
            <v>1305000</v>
          </cell>
          <cell r="E788">
            <v>0.05</v>
          </cell>
          <cell r="J788" t="str">
            <v>Senior</v>
          </cell>
          <cell r="AE788">
            <v>1305000</v>
          </cell>
          <cell r="AF788">
            <v>0</v>
          </cell>
        </row>
        <row r="789">
          <cell r="A789" t="str">
            <v>Electric System</v>
          </cell>
          <cell r="C789">
            <v>49949</v>
          </cell>
          <cell r="D789">
            <v>1385000</v>
          </cell>
          <cell r="E789">
            <v>0.05</v>
          </cell>
          <cell r="J789" t="str">
            <v>Senior</v>
          </cell>
          <cell r="AE789">
            <v>1385000</v>
          </cell>
          <cell r="AF789">
            <v>0</v>
          </cell>
        </row>
        <row r="790">
          <cell r="A790" t="str">
            <v>Electric System</v>
          </cell>
          <cell r="C790">
            <v>50314</v>
          </cell>
          <cell r="D790">
            <v>1445000</v>
          </cell>
          <cell r="E790">
            <v>0.05</v>
          </cell>
          <cell r="J790" t="str">
            <v>Senior</v>
          </cell>
          <cell r="AE790">
            <v>1445000</v>
          </cell>
          <cell r="AF790">
            <v>0</v>
          </cell>
        </row>
        <row r="791">
          <cell r="A791" t="str">
            <v>Electric System</v>
          </cell>
          <cell r="C791">
            <v>50679</v>
          </cell>
          <cell r="D791">
            <v>1520000</v>
          </cell>
          <cell r="E791">
            <v>0.05</v>
          </cell>
          <cell r="J791" t="str">
            <v>Senior</v>
          </cell>
          <cell r="AE791">
            <v>1520000</v>
          </cell>
          <cell r="AF791">
            <v>0</v>
          </cell>
        </row>
        <row r="792">
          <cell r="A792" t="str">
            <v>Electric System</v>
          </cell>
          <cell r="C792">
            <v>43374</v>
          </cell>
          <cell r="D792">
            <v>1175000</v>
          </cell>
          <cell r="E792">
            <v>0.05</v>
          </cell>
          <cell r="J792" t="str">
            <v>Junior</v>
          </cell>
          <cell r="AE792">
            <v>1175000</v>
          </cell>
          <cell r="AF792">
            <v>0</v>
          </cell>
        </row>
        <row r="793">
          <cell r="A793" t="str">
            <v>Electric System</v>
          </cell>
          <cell r="C793">
            <v>43739</v>
          </cell>
          <cell r="D793">
            <v>190000</v>
          </cell>
          <cell r="E793">
            <v>1.375E-2</v>
          </cell>
          <cell r="J793" t="str">
            <v>Junior</v>
          </cell>
          <cell r="AE793">
            <v>190000</v>
          </cell>
          <cell r="AF793">
            <v>0</v>
          </cell>
        </row>
        <row r="794">
          <cell r="A794" t="str">
            <v>Electric System</v>
          </cell>
          <cell r="C794">
            <v>43739</v>
          </cell>
          <cell r="D794">
            <v>695000</v>
          </cell>
          <cell r="E794">
            <v>0.05</v>
          </cell>
          <cell r="J794" t="str">
            <v>Junior</v>
          </cell>
          <cell r="AE794">
            <v>695000</v>
          </cell>
          <cell r="AF794">
            <v>0</v>
          </cell>
        </row>
        <row r="795">
          <cell r="A795" t="str">
            <v>Electric System</v>
          </cell>
          <cell r="C795">
            <v>44470</v>
          </cell>
          <cell r="D795">
            <v>1740000</v>
          </cell>
          <cell r="E795">
            <v>0.05</v>
          </cell>
          <cell r="J795" t="str">
            <v>Junior</v>
          </cell>
          <cell r="AE795">
            <v>1740000</v>
          </cell>
          <cell r="AF795">
            <v>44105</v>
          </cell>
        </row>
        <row r="796">
          <cell r="A796" t="str">
            <v>Electric System</v>
          </cell>
          <cell r="C796">
            <v>45566</v>
          </cell>
          <cell r="D796">
            <v>1000000</v>
          </cell>
          <cell r="E796">
            <v>0.05</v>
          </cell>
          <cell r="J796" t="str">
            <v>Junior</v>
          </cell>
          <cell r="AE796">
            <v>1000000</v>
          </cell>
          <cell r="AF796">
            <v>43739</v>
          </cell>
        </row>
        <row r="797">
          <cell r="A797" t="str">
            <v>Electric System</v>
          </cell>
          <cell r="C797">
            <v>45931</v>
          </cell>
          <cell r="D797">
            <v>270000</v>
          </cell>
          <cell r="E797">
            <v>2.75E-2</v>
          </cell>
          <cell r="J797" t="str">
            <v>Junior</v>
          </cell>
          <cell r="AE797">
            <v>270000</v>
          </cell>
          <cell r="AF797">
            <v>43739</v>
          </cell>
        </row>
        <row r="798">
          <cell r="A798" t="str">
            <v>Electric System</v>
          </cell>
          <cell r="C798">
            <v>45931</v>
          </cell>
          <cell r="D798">
            <v>1135000</v>
          </cell>
          <cell r="E798">
            <v>0.05</v>
          </cell>
          <cell r="J798" t="str">
            <v>Junior</v>
          </cell>
          <cell r="AE798">
            <v>1135000</v>
          </cell>
          <cell r="AF798">
            <v>43739</v>
          </cell>
        </row>
        <row r="799">
          <cell r="A799" t="str">
            <v>Electric System</v>
          </cell>
          <cell r="C799">
            <v>46296</v>
          </cell>
          <cell r="D799">
            <v>2885000</v>
          </cell>
          <cell r="E799">
            <v>0.03</v>
          </cell>
          <cell r="J799" t="str">
            <v>Junior</v>
          </cell>
          <cell r="AE799">
            <v>2885000</v>
          </cell>
          <cell r="AF799">
            <v>43739</v>
          </cell>
        </row>
        <row r="800">
          <cell r="A800" t="str">
            <v>Electric System</v>
          </cell>
          <cell r="C800">
            <v>46661</v>
          </cell>
          <cell r="D800">
            <v>515000</v>
          </cell>
          <cell r="E800">
            <v>3.2500000000000001E-2</v>
          </cell>
          <cell r="J800" t="str">
            <v>Junior</v>
          </cell>
          <cell r="AE800">
            <v>515000</v>
          </cell>
          <cell r="AF800">
            <v>44835</v>
          </cell>
        </row>
        <row r="801">
          <cell r="A801" t="str">
            <v>Electric System</v>
          </cell>
          <cell r="C801">
            <v>46661</v>
          </cell>
          <cell r="D801">
            <v>1430000</v>
          </cell>
          <cell r="E801">
            <v>0.05</v>
          </cell>
          <cell r="J801" t="str">
            <v>Junior</v>
          </cell>
          <cell r="AE801">
            <v>1430000</v>
          </cell>
          <cell r="AF801">
            <v>44835</v>
          </cell>
        </row>
        <row r="802">
          <cell r="A802" t="str">
            <v>Electric System</v>
          </cell>
          <cell r="C802">
            <v>47027</v>
          </cell>
          <cell r="D802">
            <v>490000</v>
          </cell>
          <cell r="E802">
            <v>3.3750000000000002E-2</v>
          </cell>
          <cell r="J802" t="str">
            <v>Junior</v>
          </cell>
          <cell r="AE802">
            <v>490000</v>
          </cell>
          <cell r="AF802">
            <v>0</v>
          </cell>
        </row>
        <row r="803">
          <cell r="A803" t="str">
            <v>Electric System</v>
          </cell>
          <cell r="C803">
            <v>47027</v>
          </cell>
          <cell r="D803">
            <v>1905000</v>
          </cell>
          <cell r="E803">
            <v>0.05</v>
          </cell>
          <cell r="J803" t="str">
            <v>Junior</v>
          </cell>
          <cell r="AE803">
            <v>1905000</v>
          </cell>
          <cell r="AF803">
            <v>0</v>
          </cell>
        </row>
        <row r="804">
          <cell r="A804" t="str">
            <v>Electric System</v>
          </cell>
          <cell r="C804">
            <v>47392</v>
          </cell>
          <cell r="D804">
            <v>740000</v>
          </cell>
          <cell r="E804">
            <v>3.5000000000000003E-2</v>
          </cell>
          <cell r="J804" t="str">
            <v>Junior</v>
          </cell>
          <cell r="AE804">
            <v>740000</v>
          </cell>
          <cell r="AF804">
            <v>0</v>
          </cell>
        </row>
        <row r="805">
          <cell r="A805" t="str">
            <v>Electric System</v>
          </cell>
          <cell r="C805">
            <v>47392</v>
          </cell>
          <cell r="D805">
            <v>1765000</v>
          </cell>
          <cell r="E805">
            <v>0.05</v>
          </cell>
          <cell r="J805" t="str">
            <v>Junior</v>
          </cell>
          <cell r="AE805">
            <v>1765000</v>
          </cell>
          <cell r="AF805">
            <v>0</v>
          </cell>
        </row>
        <row r="806">
          <cell r="A806" t="str">
            <v>Electric System</v>
          </cell>
          <cell r="C806">
            <v>47757</v>
          </cell>
          <cell r="D806">
            <v>2900000</v>
          </cell>
          <cell r="E806">
            <v>3.5000000000000003E-2</v>
          </cell>
          <cell r="J806" t="str">
            <v>Junior</v>
          </cell>
          <cell r="AE806">
            <v>2900000</v>
          </cell>
          <cell r="AF806">
            <v>0</v>
          </cell>
        </row>
        <row r="807">
          <cell r="A807" t="str">
            <v>Electric System</v>
          </cell>
          <cell r="C807">
            <v>48122</v>
          </cell>
          <cell r="D807">
            <v>3270000</v>
          </cell>
          <cell r="E807">
            <v>0.05</v>
          </cell>
          <cell r="J807" t="str">
            <v>Junior</v>
          </cell>
          <cell r="AE807">
            <v>3270000</v>
          </cell>
          <cell r="AF807">
            <v>0</v>
          </cell>
        </row>
        <row r="808">
          <cell r="A808" t="str">
            <v>Electric System</v>
          </cell>
          <cell r="C808">
            <v>48488</v>
          </cell>
          <cell r="D808">
            <v>3520000</v>
          </cell>
          <cell r="E808">
            <v>0.05</v>
          </cell>
          <cell r="J808" t="str">
            <v>Junior</v>
          </cell>
          <cell r="AE808">
            <v>3520000</v>
          </cell>
          <cell r="AF808">
            <v>0</v>
          </cell>
        </row>
        <row r="809">
          <cell r="A809" t="str">
            <v>Electric System</v>
          </cell>
          <cell r="C809">
            <v>48853</v>
          </cell>
          <cell r="D809">
            <v>3695000</v>
          </cell>
          <cell r="E809">
            <v>3.6249999999999998E-2</v>
          </cell>
          <cell r="J809" t="str">
            <v>Junior</v>
          </cell>
          <cell r="AE809">
            <v>3695000</v>
          </cell>
          <cell r="AF809">
            <v>0</v>
          </cell>
        </row>
        <row r="810">
          <cell r="A810" t="str">
            <v>Electric System</v>
          </cell>
          <cell r="C810">
            <v>49218</v>
          </cell>
          <cell r="D810">
            <v>4035000</v>
          </cell>
          <cell r="E810">
            <v>0.05</v>
          </cell>
          <cell r="J810" t="str">
            <v>Junior</v>
          </cell>
          <cell r="AE810">
            <v>4035000</v>
          </cell>
          <cell r="AF810">
            <v>0</v>
          </cell>
        </row>
        <row r="811">
          <cell r="A811" t="str">
            <v>Electric System</v>
          </cell>
          <cell r="C811">
            <v>49583</v>
          </cell>
          <cell r="D811">
            <v>8280000</v>
          </cell>
          <cell r="E811">
            <v>0.05</v>
          </cell>
          <cell r="J811" t="str">
            <v>Junior</v>
          </cell>
          <cell r="AE811">
            <v>8280000</v>
          </cell>
          <cell r="AF811">
            <v>0</v>
          </cell>
        </row>
        <row r="812">
          <cell r="A812" t="str">
            <v>Electric System</v>
          </cell>
          <cell r="C812">
            <v>49949</v>
          </cell>
          <cell r="D812">
            <v>8695000</v>
          </cell>
          <cell r="E812">
            <v>0.05</v>
          </cell>
          <cell r="J812" t="str">
            <v>Junior</v>
          </cell>
          <cell r="AE812">
            <v>8695000</v>
          </cell>
          <cell r="AF812">
            <v>0</v>
          </cell>
        </row>
        <row r="813">
          <cell r="A813" t="str">
            <v>Electric System</v>
          </cell>
          <cell r="C813">
            <v>50314</v>
          </cell>
          <cell r="D813">
            <v>9125000</v>
          </cell>
          <cell r="E813">
            <v>0.05</v>
          </cell>
          <cell r="J813" t="str">
            <v>Junior</v>
          </cell>
          <cell r="AE813">
            <v>9125000</v>
          </cell>
          <cell r="AF813">
            <v>0</v>
          </cell>
        </row>
        <row r="814">
          <cell r="A814" t="str">
            <v>Electric System</v>
          </cell>
          <cell r="C814">
            <v>49218</v>
          </cell>
          <cell r="D814">
            <v>1880000</v>
          </cell>
          <cell r="E814">
            <v>0.04</v>
          </cell>
          <cell r="J814" t="str">
            <v>Junior</v>
          </cell>
          <cell r="AE814">
            <v>1880000</v>
          </cell>
          <cell r="AF814">
            <v>0</v>
          </cell>
        </row>
        <row r="815">
          <cell r="A815" t="str">
            <v>Electric System</v>
          </cell>
          <cell r="C815">
            <v>49583</v>
          </cell>
          <cell r="D815">
            <v>1955000</v>
          </cell>
          <cell r="E815">
            <v>0.04</v>
          </cell>
          <cell r="J815" t="str">
            <v>Junior</v>
          </cell>
          <cell r="AE815">
            <v>1955000</v>
          </cell>
          <cell r="AF815">
            <v>0</v>
          </cell>
        </row>
        <row r="816">
          <cell r="A816" t="str">
            <v>Electric System</v>
          </cell>
          <cell r="C816">
            <v>49949</v>
          </cell>
          <cell r="D816">
            <v>2030000</v>
          </cell>
          <cell r="E816">
            <v>0.04</v>
          </cell>
          <cell r="J816" t="str">
            <v>Junior</v>
          </cell>
          <cell r="AE816">
            <v>2030000</v>
          </cell>
          <cell r="AF816">
            <v>0</v>
          </cell>
        </row>
        <row r="817">
          <cell r="A817" t="str">
            <v>Electric System</v>
          </cell>
          <cell r="C817">
            <v>50314</v>
          </cell>
          <cell r="D817">
            <v>2110000</v>
          </cell>
          <cell r="E817">
            <v>0.04</v>
          </cell>
          <cell r="J817" t="str">
            <v>Junior</v>
          </cell>
          <cell r="AE817">
            <v>2110000</v>
          </cell>
          <cell r="AF817">
            <v>0</v>
          </cell>
        </row>
        <row r="818">
          <cell r="A818" t="str">
            <v>Electric System</v>
          </cell>
          <cell r="C818">
            <v>50679</v>
          </cell>
          <cell r="D818">
            <v>10900000</v>
          </cell>
          <cell r="E818">
            <v>0.04</v>
          </cell>
          <cell r="J818" t="str">
            <v>Junior</v>
          </cell>
          <cell r="AE818">
            <v>10900000</v>
          </cell>
          <cell r="AF818">
            <v>0</v>
          </cell>
        </row>
        <row r="819">
          <cell r="A819" t="str">
            <v>Electric System</v>
          </cell>
          <cell r="C819">
            <v>43374</v>
          </cell>
          <cell r="D819">
            <v>4295000</v>
          </cell>
          <cell r="E819">
            <v>0.04</v>
          </cell>
          <cell r="J819" t="str">
            <v>Senior</v>
          </cell>
          <cell r="AE819">
            <v>4295000</v>
          </cell>
          <cell r="AF819">
            <v>0</v>
          </cell>
        </row>
        <row r="820">
          <cell r="A820" t="str">
            <v>Electric System</v>
          </cell>
          <cell r="C820">
            <v>43739</v>
          </cell>
          <cell r="D820">
            <v>1700000</v>
          </cell>
          <cell r="E820">
            <v>0.05</v>
          </cell>
          <cell r="J820" t="str">
            <v>Senior</v>
          </cell>
          <cell r="AE820">
            <v>1700000</v>
          </cell>
          <cell r="AF820">
            <v>0</v>
          </cell>
        </row>
        <row r="821">
          <cell r="A821" t="str">
            <v>Electric System</v>
          </cell>
          <cell r="C821">
            <v>44105</v>
          </cell>
          <cell r="D821">
            <v>1745000</v>
          </cell>
          <cell r="E821">
            <v>0.05</v>
          </cell>
          <cell r="J821" t="str">
            <v>Senior</v>
          </cell>
          <cell r="AE821">
            <v>1745000</v>
          </cell>
          <cell r="AF821">
            <v>0</v>
          </cell>
        </row>
        <row r="822">
          <cell r="A822" t="str">
            <v>Electric System</v>
          </cell>
          <cell r="C822">
            <v>44470</v>
          </cell>
          <cell r="D822">
            <v>1910000</v>
          </cell>
          <cell r="E822">
            <v>0.05</v>
          </cell>
          <cell r="J822" t="str">
            <v>Senior</v>
          </cell>
          <cell r="AE822">
            <v>1910000</v>
          </cell>
          <cell r="AF822">
            <v>44105</v>
          </cell>
        </row>
        <row r="823">
          <cell r="A823" t="str">
            <v>Electric System</v>
          </cell>
          <cell r="C823">
            <v>44835</v>
          </cell>
          <cell r="D823">
            <v>1950000</v>
          </cell>
          <cell r="E823">
            <v>0.05</v>
          </cell>
          <cell r="J823" t="str">
            <v>Senior</v>
          </cell>
          <cell r="AE823">
            <v>1950000</v>
          </cell>
          <cell r="AF823">
            <v>0</v>
          </cell>
        </row>
        <row r="824">
          <cell r="A824" t="str">
            <v>Electric System</v>
          </cell>
          <cell r="C824">
            <v>45200</v>
          </cell>
          <cell r="D824">
            <v>2105000</v>
          </cell>
          <cell r="E824">
            <v>0.05</v>
          </cell>
          <cell r="J824" t="str">
            <v>Senior</v>
          </cell>
          <cell r="AE824">
            <v>2105000</v>
          </cell>
          <cell r="AF824">
            <v>43739</v>
          </cell>
        </row>
        <row r="825">
          <cell r="A825" t="str">
            <v>Electric System</v>
          </cell>
          <cell r="C825">
            <v>45566</v>
          </cell>
          <cell r="D825">
            <v>1015000</v>
          </cell>
          <cell r="E825">
            <v>0.05</v>
          </cell>
          <cell r="J825" t="str">
            <v>Senior</v>
          </cell>
          <cell r="AE825">
            <v>1015000</v>
          </cell>
          <cell r="AF825">
            <v>43739</v>
          </cell>
        </row>
        <row r="826">
          <cell r="A826" t="str">
            <v>Electric System</v>
          </cell>
          <cell r="C826">
            <v>45931</v>
          </cell>
          <cell r="D826">
            <v>680000</v>
          </cell>
          <cell r="E826">
            <v>0.05</v>
          </cell>
          <cell r="J826" t="str">
            <v>Senior</v>
          </cell>
          <cell r="AE826">
            <v>680000</v>
          </cell>
          <cell r="AF826">
            <v>43739</v>
          </cell>
        </row>
        <row r="827">
          <cell r="A827" t="str">
            <v>Electric System</v>
          </cell>
          <cell r="C827">
            <v>46296</v>
          </cell>
          <cell r="D827">
            <v>685000</v>
          </cell>
          <cell r="E827">
            <v>0.05</v>
          </cell>
          <cell r="J827" t="str">
            <v>Senior</v>
          </cell>
          <cell r="AE827">
            <v>685000</v>
          </cell>
          <cell r="AF827">
            <v>43739</v>
          </cell>
        </row>
        <row r="828">
          <cell r="A828" t="str">
            <v>Electric System</v>
          </cell>
          <cell r="C828">
            <v>46661</v>
          </cell>
          <cell r="D828">
            <v>740000</v>
          </cell>
          <cell r="E828">
            <v>0.05</v>
          </cell>
          <cell r="J828" t="str">
            <v>Senior</v>
          </cell>
          <cell r="AE828">
            <v>740000</v>
          </cell>
          <cell r="AF828">
            <v>44835</v>
          </cell>
        </row>
        <row r="829">
          <cell r="A829" t="str">
            <v>Electric System</v>
          </cell>
          <cell r="C829">
            <v>47027</v>
          </cell>
          <cell r="D829">
            <v>790000</v>
          </cell>
          <cell r="E829">
            <v>0.05</v>
          </cell>
          <cell r="J829" t="str">
            <v>Senior</v>
          </cell>
          <cell r="AE829">
            <v>790000</v>
          </cell>
          <cell r="AF829">
            <v>0</v>
          </cell>
        </row>
        <row r="830">
          <cell r="A830" t="str">
            <v>Electric System</v>
          </cell>
          <cell r="C830">
            <v>47392</v>
          </cell>
          <cell r="D830">
            <v>845000</v>
          </cell>
          <cell r="E830">
            <v>4.5999999999999999E-2</v>
          </cell>
          <cell r="J830" t="str">
            <v>Senior</v>
          </cell>
          <cell r="AE830">
            <v>845000</v>
          </cell>
          <cell r="AF830">
            <v>0</v>
          </cell>
        </row>
        <row r="831">
          <cell r="A831" t="str">
            <v>Electric System</v>
          </cell>
          <cell r="C831">
            <v>47757</v>
          </cell>
          <cell r="D831">
            <v>875000</v>
          </cell>
          <cell r="E831">
            <v>4.5999999999999999E-2</v>
          </cell>
          <cell r="J831" t="str">
            <v>Senior</v>
          </cell>
          <cell r="AE831">
            <v>875000</v>
          </cell>
          <cell r="AF831">
            <v>0</v>
          </cell>
        </row>
        <row r="832">
          <cell r="A832" t="str">
            <v>Electric System</v>
          </cell>
          <cell r="C832">
            <v>43374</v>
          </cell>
          <cell r="D832">
            <v>14125000</v>
          </cell>
          <cell r="E832">
            <v>0.05</v>
          </cell>
          <cell r="J832" t="str">
            <v>Junior</v>
          </cell>
          <cell r="AE832">
            <v>14125000</v>
          </cell>
          <cell r="AF832">
            <v>0</v>
          </cell>
        </row>
        <row r="833">
          <cell r="A833" t="str">
            <v>Electric System</v>
          </cell>
          <cell r="C833">
            <v>43739</v>
          </cell>
          <cell r="D833">
            <v>20830000</v>
          </cell>
          <cell r="E833">
            <v>0.05</v>
          </cell>
          <cell r="J833" t="str">
            <v>Junior</v>
          </cell>
          <cell r="AE833">
            <v>20830000</v>
          </cell>
          <cell r="AF833">
            <v>0</v>
          </cell>
        </row>
        <row r="834">
          <cell r="A834" t="str">
            <v>Electric System</v>
          </cell>
          <cell r="C834">
            <v>44105</v>
          </cell>
          <cell r="D834">
            <v>11240000</v>
          </cell>
          <cell r="E834">
            <v>0.05</v>
          </cell>
          <cell r="J834" t="str">
            <v>Junior</v>
          </cell>
          <cell r="AE834">
            <v>11240000</v>
          </cell>
          <cell r="AF834">
            <v>0</v>
          </cell>
        </row>
        <row r="835">
          <cell r="A835" t="str">
            <v>Electric System</v>
          </cell>
          <cell r="C835">
            <v>44470</v>
          </cell>
          <cell r="D835">
            <v>5485000</v>
          </cell>
          <cell r="E835">
            <v>0.05</v>
          </cell>
          <cell r="J835" t="str">
            <v>Junior</v>
          </cell>
          <cell r="AE835">
            <v>5485000</v>
          </cell>
          <cell r="AF835">
            <v>44105</v>
          </cell>
        </row>
        <row r="836">
          <cell r="A836" t="str">
            <v>Electric System</v>
          </cell>
          <cell r="C836">
            <v>44835</v>
          </cell>
          <cell r="D836">
            <v>7635000</v>
          </cell>
          <cell r="E836">
            <v>0.05</v>
          </cell>
          <cell r="J836" t="str">
            <v>Junior</v>
          </cell>
          <cell r="AE836">
            <v>7635000</v>
          </cell>
          <cell r="AF836">
            <v>0</v>
          </cell>
        </row>
        <row r="837">
          <cell r="A837" t="str">
            <v>Electric System</v>
          </cell>
          <cell r="C837">
            <v>45200</v>
          </cell>
          <cell r="D837">
            <v>8950000</v>
          </cell>
          <cell r="E837">
            <v>0.05</v>
          </cell>
          <cell r="J837" t="str">
            <v>Junior</v>
          </cell>
          <cell r="AE837">
            <v>8950000</v>
          </cell>
          <cell r="AF837">
            <v>43739</v>
          </cell>
        </row>
        <row r="838">
          <cell r="A838" t="str">
            <v>Electric System</v>
          </cell>
          <cell r="C838">
            <v>45566</v>
          </cell>
          <cell r="D838">
            <v>5735000</v>
          </cell>
          <cell r="E838">
            <v>0.05</v>
          </cell>
          <cell r="J838" t="str">
            <v>Junior</v>
          </cell>
          <cell r="AE838">
            <v>5735000</v>
          </cell>
          <cell r="AF838">
            <v>43739</v>
          </cell>
        </row>
        <row r="839">
          <cell r="A839" t="str">
            <v>Electric System</v>
          </cell>
          <cell r="C839">
            <v>45931</v>
          </cell>
          <cell r="D839">
            <v>4210000</v>
          </cell>
          <cell r="E839">
            <v>0.04</v>
          </cell>
          <cell r="J839" t="str">
            <v>Junior</v>
          </cell>
          <cell r="AE839">
            <v>4210000</v>
          </cell>
          <cell r="AF839">
            <v>43739</v>
          </cell>
        </row>
        <row r="840">
          <cell r="A840" t="str">
            <v>Electric System</v>
          </cell>
          <cell r="C840">
            <v>45931</v>
          </cell>
          <cell r="D840">
            <v>3385000</v>
          </cell>
          <cell r="E840">
            <v>0.05</v>
          </cell>
          <cell r="J840" t="str">
            <v>Junior</v>
          </cell>
          <cell r="AE840">
            <v>3385000</v>
          </cell>
          <cell r="AF840">
            <v>43739</v>
          </cell>
        </row>
        <row r="841">
          <cell r="A841" t="str">
            <v>Electric System</v>
          </cell>
          <cell r="C841">
            <v>46296</v>
          </cell>
          <cell r="D841">
            <v>1620000</v>
          </cell>
          <cell r="E841">
            <v>4.1250000000000002E-2</v>
          </cell>
          <cell r="J841" t="str">
            <v>Junior</v>
          </cell>
          <cell r="AE841">
            <v>1620000</v>
          </cell>
          <cell r="AF841">
            <v>43739</v>
          </cell>
        </row>
        <row r="842">
          <cell r="A842" t="str">
            <v>Electric System</v>
          </cell>
          <cell r="C842">
            <v>46296</v>
          </cell>
          <cell r="D842">
            <v>520000</v>
          </cell>
          <cell r="E842">
            <v>5.2499999999999998E-2</v>
          </cell>
          <cell r="J842" t="str">
            <v>Junior</v>
          </cell>
          <cell r="AE842">
            <v>520000</v>
          </cell>
          <cell r="AF842">
            <v>43739</v>
          </cell>
        </row>
        <row r="843">
          <cell r="A843" t="str">
            <v>Electric System</v>
          </cell>
          <cell r="C843">
            <v>46661</v>
          </cell>
          <cell r="D843">
            <v>395000</v>
          </cell>
          <cell r="E843">
            <v>4.3749999999999997E-2</v>
          </cell>
          <cell r="J843" t="str">
            <v>Junior</v>
          </cell>
          <cell r="AE843">
            <v>395000</v>
          </cell>
          <cell r="AF843">
            <v>44835</v>
          </cell>
        </row>
        <row r="844">
          <cell r="A844" t="str">
            <v>Electric System</v>
          </cell>
          <cell r="C844">
            <v>46661</v>
          </cell>
          <cell r="D844">
            <v>90000</v>
          </cell>
          <cell r="E844">
            <v>0.05</v>
          </cell>
          <cell r="J844" t="str">
            <v>Junior</v>
          </cell>
          <cell r="AE844">
            <v>90000</v>
          </cell>
          <cell r="AF844">
            <v>44835</v>
          </cell>
        </row>
        <row r="845">
          <cell r="A845" t="str">
            <v>Electric System</v>
          </cell>
          <cell r="C845">
            <v>46661</v>
          </cell>
          <cell r="D845">
            <v>1460000</v>
          </cell>
          <cell r="E845">
            <v>5.2499999999999998E-2</v>
          </cell>
          <cell r="J845" t="str">
            <v>Junior</v>
          </cell>
          <cell r="AE845">
            <v>1460000</v>
          </cell>
          <cell r="AF845">
            <v>44835</v>
          </cell>
        </row>
        <row r="846">
          <cell r="A846" t="str">
            <v>Electric System</v>
          </cell>
          <cell r="C846">
            <v>47027</v>
          </cell>
          <cell r="D846">
            <v>380000</v>
          </cell>
          <cell r="E846">
            <v>4.4999999999999998E-2</v>
          </cell>
          <cell r="J846" t="str">
            <v>Junior</v>
          </cell>
          <cell r="AE846">
            <v>380000</v>
          </cell>
          <cell r="AF846">
            <v>0</v>
          </cell>
        </row>
        <row r="847">
          <cell r="A847" t="str">
            <v>Electric System</v>
          </cell>
          <cell r="C847">
            <v>47392</v>
          </cell>
          <cell r="D847">
            <v>90000</v>
          </cell>
          <cell r="E847">
            <v>4.6249999999999999E-2</v>
          </cell>
          <cell r="J847" t="str">
            <v>Junior</v>
          </cell>
          <cell r="AE847">
            <v>90000</v>
          </cell>
          <cell r="AF847">
            <v>0</v>
          </cell>
        </row>
        <row r="848">
          <cell r="A848" t="str">
            <v>Electric System</v>
          </cell>
          <cell r="C848">
            <v>47757</v>
          </cell>
          <cell r="D848">
            <v>225000</v>
          </cell>
          <cell r="E848">
            <v>4.7500000000000001E-2</v>
          </cell>
          <cell r="J848" t="str">
            <v>Junior</v>
          </cell>
          <cell r="AE848">
            <v>225000</v>
          </cell>
          <cell r="AF848">
            <v>0</v>
          </cell>
        </row>
        <row r="849">
          <cell r="A849" t="str">
            <v>Electric System</v>
          </cell>
          <cell r="C849">
            <v>48122</v>
          </cell>
          <cell r="D849">
            <v>275000</v>
          </cell>
          <cell r="E849">
            <v>4.7500000000000001E-2</v>
          </cell>
          <cell r="J849" t="str">
            <v>Junior</v>
          </cell>
          <cell r="AE849">
            <v>275000</v>
          </cell>
          <cell r="AF849">
            <v>0</v>
          </cell>
        </row>
        <row r="850">
          <cell r="A850" t="str">
            <v>Electric System</v>
          </cell>
          <cell r="C850">
            <v>48488</v>
          </cell>
          <cell r="D850">
            <v>610000</v>
          </cell>
          <cell r="E850">
            <v>4.7500000000000001E-2</v>
          </cell>
          <cell r="J850" t="str">
            <v>Junior</v>
          </cell>
          <cell r="AE850">
            <v>610000</v>
          </cell>
          <cell r="AF850">
            <v>0</v>
          </cell>
        </row>
        <row r="851">
          <cell r="A851" t="str">
            <v>Electric System</v>
          </cell>
          <cell r="C851">
            <v>48853</v>
          </cell>
          <cell r="D851">
            <v>525000</v>
          </cell>
          <cell r="E851">
            <v>4.7500000000000001E-2</v>
          </cell>
          <cell r="J851" t="str">
            <v>Junior</v>
          </cell>
          <cell r="AE851">
            <v>525000</v>
          </cell>
          <cell r="AF851">
            <v>0</v>
          </cell>
        </row>
        <row r="852">
          <cell r="A852" t="str">
            <v>Electric System</v>
          </cell>
          <cell r="C852">
            <v>49218</v>
          </cell>
          <cell r="D852">
            <v>450000</v>
          </cell>
          <cell r="E852">
            <v>4.8000000000000001E-2</v>
          </cell>
          <cell r="J852" t="str">
            <v>Junior</v>
          </cell>
          <cell r="AE852">
            <v>450000</v>
          </cell>
          <cell r="AF852">
            <v>0</v>
          </cell>
        </row>
        <row r="853">
          <cell r="A853" t="str">
            <v>Electric System</v>
          </cell>
          <cell r="C853">
            <v>49583</v>
          </cell>
          <cell r="D853">
            <v>425000</v>
          </cell>
          <cell r="E853">
            <v>0.05</v>
          </cell>
          <cell r="J853" t="str">
            <v>Junior</v>
          </cell>
          <cell r="AE853">
            <v>425000</v>
          </cell>
          <cell r="AF853">
            <v>0</v>
          </cell>
        </row>
        <row r="854">
          <cell r="A854" t="str">
            <v>Electric System</v>
          </cell>
          <cell r="C854">
            <v>43374</v>
          </cell>
          <cell r="D854">
            <v>2060000</v>
          </cell>
          <cell r="E854">
            <v>0.05</v>
          </cell>
          <cell r="J854" t="str">
            <v>Senior</v>
          </cell>
          <cell r="AE854">
            <v>2060000</v>
          </cell>
          <cell r="AF854">
            <v>0</v>
          </cell>
        </row>
        <row r="855">
          <cell r="A855" t="str">
            <v>Electric System</v>
          </cell>
          <cell r="C855">
            <v>43739</v>
          </cell>
          <cell r="D855">
            <v>1285000</v>
          </cell>
          <cell r="E855">
            <v>0.05</v>
          </cell>
          <cell r="J855" t="str">
            <v>Senior</v>
          </cell>
          <cell r="AE855">
            <v>1285000</v>
          </cell>
          <cell r="AF855">
            <v>0</v>
          </cell>
        </row>
        <row r="856">
          <cell r="A856" t="str">
            <v>Electric System</v>
          </cell>
          <cell r="C856">
            <v>45931</v>
          </cell>
          <cell r="D856">
            <v>1460000</v>
          </cell>
          <cell r="E856">
            <v>3.4000000000000002E-2</v>
          </cell>
          <cell r="J856" t="str">
            <v>Senior</v>
          </cell>
          <cell r="AE856">
            <v>1460000</v>
          </cell>
          <cell r="AF856">
            <v>43739</v>
          </cell>
        </row>
        <row r="857">
          <cell r="A857" t="str">
            <v>Electric System</v>
          </cell>
          <cell r="C857">
            <v>46296</v>
          </cell>
          <cell r="D857">
            <v>1475000</v>
          </cell>
          <cell r="E857">
            <v>3.5000000000000003E-2</v>
          </cell>
          <cell r="J857" t="str">
            <v>Senior</v>
          </cell>
          <cell r="AE857">
            <v>1475000</v>
          </cell>
          <cell r="AF857">
            <v>43739</v>
          </cell>
        </row>
        <row r="858">
          <cell r="A858" t="str">
            <v>Electric System</v>
          </cell>
          <cell r="C858">
            <v>46661</v>
          </cell>
          <cell r="D858">
            <v>1525000</v>
          </cell>
          <cell r="E858">
            <v>3.5999999999999997E-2</v>
          </cell>
          <cell r="J858" t="str">
            <v>Senior</v>
          </cell>
          <cell r="AE858">
            <v>1525000</v>
          </cell>
          <cell r="AF858">
            <v>44835</v>
          </cell>
        </row>
        <row r="859">
          <cell r="A859" t="str">
            <v>Electric System</v>
          </cell>
          <cell r="C859">
            <v>47027</v>
          </cell>
          <cell r="D859">
            <v>1585000</v>
          </cell>
          <cell r="E859">
            <v>3.7499999999999999E-2</v>
          </cell>
          <cell r="J859" t="str">
            <v>Senior</v>
          </cell>
          <cell r="AE859">
            <v>1585000</v>
          </cell>
          <cell r="AF859">
            <v>0</v>
          </cell>
        </row>
        <row r="860">
          <cell r="A860" t="str">
            <v>Electric System</v>
          </cell>
          <cell r="C860">
            <v>47392</v>
          </cell>
          <cell r="D860">
            <v>1225000</v>
          </cell>
          <cell r="E860">
            <v>0.04</v>
          </cell>
          <cell r="J860" t="str">
            <v>Senior</v>
          </cell>
          <cell r="AE860">
            <v>1225000</v>
          </cell>
          <cell r="AF860">
            <v>0</v>
          </cell>
        </row>
        <row r="861">
          <cell r="A861" t="str">
            <v>Electric System</v>
          </cell>
          <cell r="C861">
            <v>47757</v>
          </cell>
          <cell r="D861">
            <v>450000</v>
          </cell>
          <cell r="E861">
            <v>0.04</v>
          </cell>
          <cell r="J861" t="str">
            <v>Senior</v>
          </cell>
          <cell r="AE861">
            <v>450000</v>
          </cell>
          <cell r="AF861">
            <v>0</v>
          </cell>
        </row>
        <row r="862">
          <cell r="A862" t="str">
            <v>Electric System</v>
          </cell>
          <cell r="C862">
            <v>48122</v>
          </cell>
          <cell r="D862">
            <v>470000</v>
          </cell>
          <cell r="E862">
            <v>0.04</v>
          </cell>
          <cell r="J862" t="str">
            <v>Senior</v>
          </cell>
          <cell r="AE862">
            <v>470000</v>
          </cell>
          <cell r="AF862">
            <v>0</v>
          </cell>
        </row>
        <row r="863">
          <cell r="A863" t="str">
            <v>Electric System</v>
          </cell>
          <cell r="C863">
            <v>48488</v>
          </cell>
          <cell r="D863">
            <v>490000</v>
          </cell>
          <cell r="E863">
            <v>4.1000000000000002E-2</v>
          </cell>
          <cell r="J863" t="str">
            <v>Senior</v>
          </cell>
          <cell r="AE863">
            <v>490000</v>
          </cell>
          <cell r="AF863">
            <v>0</v>
          </cell>
        </row>
        <row r="864">
          <cell r="A864" t="str">
            <v>Electric System</v>
          </cell>
          <cell r="C864">
            <v>48853</v>
          </cell>
          <cell r="D864">
            <v>420000</v>
          </cell>
          <cell r="E864">
            <v>4.2500000000000003E-2</v>
          </cell>
          <cell r="J864" t="str">
            <v>Senior</v>
          </cell>
          <cell r="AE864">
            <v>420000</v>
          </cell>
          <cell r="AF864">
            <v>0</v>
          </cell>
        </row>
        <row r="865">
          <cell r="A865" t="str">
            <v>Electric System</v>
          </cell>
          <cell r="C865">
            <v>49218</v>
          </cell>
          <cell r="D865">
            <v>425000</v>
          </cell>
          <cell r="E865">
            <v>4.2999999999999997E-2</v>
          </cell>
          <cell r="J865" t="str">
            <v>Senior</v>
          </cell>
          <cell r="AE865">
            <v>425000</v>
          </cell>
          <cell r="AF865">
            <v>0</v>
          </cell>
        </row>
        <row r="866">
          <cell r="A866" t="str">
            <v>Electric System</v>
          </cell>
          <cell r="C866">
            <v>43374</v>
          </cell>
          <cell r="D866">
            <v>10990000</v>
          </cell>
          <cell r="E866">
            <v>0.05</v>
          </cell>
          <cell r="J866" t="str">
            <v>Junior</v>
          </cell>
          <cell r="AE866">
            <v>10990000</v>
          </cell>
          <cell r="AF866">
            <v>0</v>
          </cell>
        </row>
        <row r="867">
          <cell r="A867" t="str">
            <v>Electric System</v>
          </cell>
          <cell r="C867">
            <v>43739</v>
          </cell>
          <cell r="D867">
            <v>14635000</v>
          </cell>
          <cell r="E867">
            <v>0.05</v>
          </cell>
          <cell r="J867" t="str">
            <v>Junior</v>
          </cell>
          <cell r="AE867">
            <v>14635000</v>
          </cell>
          <cell r="AF867">
            <v>0</v>
          </cell>
        </row>
        <row r="868">
          <cell r="A868" t="str">
            <v>Electric System</v>
          </cell>
          <cell r="C868">
            <v>44105</v>
          </cell>
          <cell r="D868">
            <v>8325000</v>
          </cell>
          <cell r="E868">
            <v>0.05</v>
          </cell>
          <cell r="J868" t="str">
            <v>Junior</v>
          </cell>
          <cell r="AE868">
            <v>8325000</v>
          </cell>
          <cell r="AF868">
            <v>0</v>
          </cell>
        </row>
        <row r="869">
          <cell r="A869" t="str">
            <v>Electric System</v>
          </cell>
          <cell r="C869">
            <v>44470</v>
          </cell>
          <cell r="D869">
            <v>12280000</v>
          </cell>
          <cell r="E869">
            <v>0.05</v>
          </cell>
          <cell r="J869" t="str">
            <v>Junior</v>
          </cell>
          <cell r="AE869">
            <v>12280000</v>
          </cell>
          <cell r="AF869">
            <v>44105</v>
          </cell>
        </row>
        <row r="870">
          <cell r="A870" t="str">
            <v>Electric System</v>
          </cell>
          <cell r="C870">
            <v>44835</v>
          </cell>
          <cell r="D870">
            <v>6280000</v>
          </cell>
          <cell r="E870">
            <v>0.05</v>
          </cell>
          <cell r="J870" t="str">
            <v>Junior</v>
          </cell>
          <cell r="AE870">
            <v>6280000</v>
          </cell>
          <cell r="AF870">
            <v>44470</v>
          </cell>
        </row>
        <row r="871">
          <cell r="A871" t="str">
            <v>Electric System</v>
          </cell>
          <cell r="C871">
            <v>45200</v>
          </cell>
          <cell r="D871">
            <v>6585000</v>
          </cell>
          <cell r="E871">
            <v>0.05</v>
          </cell>
          <cell r="J871" t="str">
            <v>Junior</v>
          </cell>
          <cell r="AE871">
            <v>6585000</v>
          </cell>
          <cell r="AF871">
            <v>43739</v>
          </cell>
        </row>
        <row r="872">
          <cell r="A872" t="str">
            <v>Electric System</v>
          </cell>
          <cell r="C872">
            <v>45566</v>
          </cell>
          <cell r="D872">
            <v>6915000</v>
          </cell>
          <cell r="E872">
            <v>0.05</v>
          </cell>
          <cell r="J872" t="str">
            <v>Junior</v>
          </cell>
          <cell r="AE872">
            <v>6915000</v>
          </cell>
          <cell r="AF872">
            <v>43739</v>
          </cell>
        </row>
        <row r="873">
          <cell r="A873" t="str">
            <v>Electric System</v>
          </cell>
          <cell r="C873">
            <v>45931</v>
          </cell>
          <cell r="D873">
            <v>2565000</v>
          </cell>
          <cell r="E873">
            <v>0.05</v>
          </cell>
          <cell r="J873" t="str">
            <v>Junior</v>
          </cell>
          <cell r="AE873">
            <v>2565000</v>
          </cell>
          <cell r="AF873">
            <v>43739</v>
          </cell>
        </row>
        <row r="874">
          <cell r="A874" t="str">
            <v>Electric System</v>
          </cell>
          <cell r="C874">
            <v>46296</v>
          </cell>
          <cell r="D874">
            <v>2825000</v>
          </cell>
          <cell r="E874">
            <v>0.05</v>
          </cell>
          <cell r="J874" t="str">
            <v>Junior</v>
          </cell>
          <cell r="AE874">
            <v>2825000</v>
          </cell>
          <cell r="AF874">
            <v>43739</v>
          </cell>
        </row>
        <row r="875">
          <cell r="A875" t="str">
            <v>Electric System</v>
          </cell>
          <cell r="C875">
            <v>46661</v>
          </cell>
          <cell r="D875">
            <v>4675000</v>
          </cell>
          <cell r="E875">
            <v>0.05</v>
          </cell>
          <cell r="J875" t="str">
            <v>Junior</v>
          </cell>
          <cell r="AE875">
            <v>4675000</v>
          </cell>
          <cell r="AF875">
            <v>0</v>
          </cell>
        </row>
        <row r="876">
          <cell r="A876" t="str">
            <v>Electric System</v>
          </cell>
          <cell r="C876">
            <v>47027</v>
          </cell>
          <cell r="D876">
            <v>4565000</v>
          </cell>
          <cell r="E876">
            <v>0.05</v>
          </cell>
          <cell r="J876" t="str">
            <v>Junior</v>
          </cell>
          <cell r="AE876">
            <v>4565000</v>
          </cell>
          <cell r="AF876">
            <v>0</v>
          </cell>
        </row>
        <row r="877">
          <cell r="A877" t="str">
            <v>Electric System</v>
          </cell>
          <cell r="C877">
            <v>47392</v>
          </cell>
          <cell r="D877">
            <v>1480000</v>
          </cell>
          <cell r="E877">
            <v>0.04</v>
          </cell>
          <cell r="J877" t="str">
            <v>Junior</v>
          </cell>
          <cell r="AE877">
            <v>1480000</v>
          </cell>
          <cell r="AF877">
            <v>0</v>
          </cell>
        </row>
        <row r="878">
          <cell r="A878" t="str">
            <v>Electric System</v>
          </cell>
          <cell r="C878">
            <v>47757</v>
          </cell>
          <cell r="D878">
            <v>1540000</v>
          </cell>
          <cell r="E878">
            <v>0.04</v>
          </cell>
          <cell r="J878" t="str">
            <v>Junior</v>
          </cell>
          <cell r="AE878">
            <v>1540000</v>
          </cell>
          <cell r="AF878">
            <v>0</v>
          </cell>
        </row>
        <row r="879">
          <cell r="A879" t="str">
            <v>Electric System</v>
          </cell>
          <cell r="C879">
            <v>48122</v>
          </cell>
          <cell r="D879">
            <v>1605000</v>
          </cell>
          <cell r="E879">
            <v>4.1250000000000002E-2</v>
          </cell>
          <cell r="J879" t="str">
            <v>Junior</v>
          </cell>
          <cell r="AE879">
            <v>1605000</v>
          </cell>
          <cell r="AF879">
            <v>0</v>
          </cell>
        </row>
        <row r="880">
          <cell r="A880" t="str">
            <v>Electric System</v>
          </cell>
          <cell r="C880">
            <v>48488</v>
          </cell>
          <cell r="D880">
            <v>1670000</v>
          </cell>
          <cell r="E880">
            <v>4.2500000000000003E-2</v>
          </cell>
          <cell r="J880" t="str">
            <v>Junior</v>
          </cell>
          <cell r="AE880">
            <v>1670000</v>
          </cell>
          <cell r="AF880">
            <v>0</v>
          </cell>
        </row>
        <row r="881">
          <cell r="A881" t="str">
            <v>Electric System</v>
          </cell>
          <cell r="C881">
            <v>48853</v>
          </cell>
          <cell r="D881">
            <v>4880000</v>
          </cell>
          <cell r="E881">
            <v>0.05</v>
          </cell>
          <cell r="J881" t="str">
            <v>Junior</v>
          </cell>
          <cell r="AE881">
            <v>4880000</v>
          </cell>
          <cell r="AF881">
            <v>0</v>
          </cell>
        </row>
        <row r="882">
          <cell r="A882" t="str">
            <v>Electric System</v>
          </cell>
          <cell r="C882">
            <v>49218</v>
          </cell>
          <cell r="D882">
            <v>4170000</v>
          </cell>
          <cell r="E882">
            <v>0.05</v>
          </cell>
          <cell r="J882" t="str">
            <v>Junior</v>
          </cell>
          <cell r="AE882">
            <v>4170000</v>
          </cell>
          <cell r="AF882">
            <v>0</v>
          </cell>
        </row>
        <row r="883">
          <cell r="A883" t="str">
            <v>Electric System</v>
          </cell>
          <cell r="C883">
            <v>49583</v>
          </cell>
          <cell r="D883">
            <v>3270000</v>
          </cell>
          <cell r="E883">
            <v>4.4999999999999998E-2</v>
          </cell>
          <cell r="J883" t="str">
            <v>Junior</v>
          </cell>
          <cell r="AE883">
            <v>3270000</v>
          </cell>
          <cell r="AF883">
            <v>0</v>
          </cell>
        </row>
        <row r="884">
          <cell r="A884" t="str">
            <v>Electric System</v>
          </cell>
          <cell r="C884">
            <v>49949</v>
          </cell>
          <cell r="D884">
            <v>3375000</v>
          </cell>
          <cell r="E884">
            <v>4.4999999999999998E-2</v>
          </cell>
          <cell r="J884" t="str">
            <v>Junior</v>
          </cell>
          <cell r="AE884">
            <v>3375000</v>
          </cell>
          <cell r="AF884">
            <v>0</v>
          </cell>
        </row>
        <row r="885">
          <cell r="A885" t="str">
            <v>Electric System</v>
          </cell>
          <cell r="C885">
            <v>50314</v>
          </cell>
          <cell r="D885">
            <v>3565000</v>
          </cell>
          <cell r="E885">
            <v>0.05</v>
          </cell>
          <cell r="J885" t="str">
            <v>Junior</v>
          </cell>
          <cell r="AE885">
            <v>3565000</v>
          </cell>
          <cell r="AF885">
            <v>0</v>
          </cell>
        </row>
        <row r="886">
          <cell r="A886" t="str">
            <v>Electric System</v>
          </cell>
          <cell r="C886">
            <v>50679</v>
          </cell>
          <cell r="D886">
            <v>7380000</v>
          </cell>
          <cell r="E886">
            <v>0.05</v>
          </cell>
          <cell r="J886" t="str">
            <v>Junior</v>
          </cell>
          <cell r="AE886">
            <v>7380000</v>
          </cell>
          <cell r="AF886">
            <v>0</v>
          </cell>
        </row>
        <row r="887">
          <cell r="A887" t="str">
            <v>Electric System</v>
          </cell>
          <cell r="C887">
            <v>51044</v>
          </cell>
          <cell r="D887">
            <v>7745000</v>
          </cell>
          <cell r="E887">
            <v>0.05</v>
          </cell>
          <cell r="J887" t="str">
            <v>Junior</v>
          </cell>
          <cell r="AE887">
            <v>7745000</v>
          </cell>
          <cell r="AF887">
            <v>0</v>
          </cell>
        </row>
        <row r="888">
          <cell r="A888" t="str">
            <v>Electric System</v>
          </cell>
          <cell r="C888">
            <v>43374</v>
          </cell>
          <cell r="D888">
            <v>145000</v>
          </cell>
          <cell r="E888">
            <v>0.05</v>
          </cell>
          <cell r="J888" t="str">
            <v>Senior</v>
          </cell>
          <cell r="AE888">
            <v>145000</v>
          </cell>
          <cell r="AF888">
            <v>0</v>
          </cell>
        </row>
        <row r="889">
          <cell r="A889" t="str">
            <v>Electric System</v>
          </cell>
          <cell r="C889">
            <v>43739</v>
          </cell>
          <cell r="D889">
            <v>155000</v>
          </cell>
          <cell r="E889">
            <v>0.05</v>
          </cell>
          <cell r="J889" t="str">
            <v>Senior</v>
          </cell>
          <cell r="AE889">
            <v>155000</v>
          </cell>
          <cell r="AF889">
            <v>0</v>
          </cell>
        </row>
        <row r="890">
          <cell r="A890" t="str">
            <v>Electric System</v>
          </cell>
          <cell r="C890">
            <v>44105</v>
          </cell>
          <cell r="D890">
            <v>3270000</v>
          </cell>
          <cell r="E890">
            <v>0.05</v>
          </cell>
          <cell r="J890" t="str">
            <v>Senior</v>
          </cell>
          <cell r="AE890">
            <v>3270000</v>
          </cell>
          <cell r="AF890">
            <v>0</v>
          </cell>
        </row>
        <row r="891">
          <cell r="A891" t="str">
            <v>Electric System</v>
          </cell>
          <cell r="C891">
            <v>44470</v>
          </cell>
          <cell r="D891">
            <v>1555000</v>
          </cell>
          <cell r="E891">
            <v>0.05</v>
          </cell>
          <cell r="J891" t="str">
            <v>Senior</v>
          </cell>
          <cell r="AE891">
            <v>1555000</v>
          </cell>
          <cell r="AF891">
            <v>0</v>
          </cell>
        </row>
        <row r="892">
          <cell r="A892" t="str">
            <v>Electric System</v>
          </cell>
          <cell r="C892">
            <v>44835</v>
          </cell>
          <cell r="D892">
            <v>2185000</v>
          </cell>
          <cell r="E892">
            <v>0.05</v>
          </cell>
          <cell r="J892" t="str">
            <v>Senior</v>
          </cell>
          <cell r="AE892">
            <v>2185000</v>
          </cell>
          <cell r="AF892">
            <v>43739</v>
          </cell>
        </row>
        <row r="893">
          <cell r="A893" t="str">
            <v>Electric System</v>
          </cell>
          <cell r="C893">
            <v>45200</v>
          </cell>
          <cell r="D893">
            <v>2710000</v>
          </cell>
          <cell r="E893">
            <v>0.05</v>
          </cell>
          <cell r="J893" t="str">
            <v>Senior</v>
          </cell>
          <cell r="AE893">
            <v>2710000</v>
          </cell>
          <cell r="AF893">
            <v>43739</v>
          </cell>
        </row>
        <row r="894">
          <cell r="A894" t="str">
            <v>Electric System</v>
          </cell>
          <cell r="C894">
            <v>45931</v>
          </cell>
          <cell r="D894">
            <v>5930000</v>
          </cell>
          <cell r="E894">
            <v>2.75E-2</v>
          </cell>
          <cell r="J894" t="str">
            <v>Senior</v>
          </cell>
          <cell r="AE894">
            <v>5930000</v>
          </cell>
          <cell r="AF894">
            <v>43739</v>
          </cell>
        </row>
        <row r="895">
          <cell r="A895" t="str">
            <v>Electric System</v>
          </cell>
          <cell r="C895">
            <v>46296</v>
          </cell>
          <cell r="D895">
            <v>825000</v>
          </cell>
          <cell r="E895">
            <v>0.03</v>
          </cell>
          <cell r="J895" t="str">
            <v>Senior</v>
          </cell>
          <cell r="AE895">
            <v>825000</v>
          </cell>
          <cell r="AF895">
            <v>43739</v>
          </cell>
        </row>
        <row r="896">
          <cell r="A896" t="str">
            <v>Electric System</v>
          </cell>
          <cell r="C896">
            <v>46661</v>
          </cell>
          <cell r="D896">
            <v>1240000</v>
          </cell>
          <cell r="E896">
            <v>3.125E-2</v>
          </cell>
          <cell r="J896" t="str">
            <v>Senior</v>
          </cell>
          <cell r="AE896">
            <v>1240000</v>
          </cell>
          <cell r="AF896">
            <v>44835</v>
          </cell>
        </row>
        <row r="897">
          <cell r="A897" t="str">
            <v>Electric System</v>
          </cell>
          <cell r="C897">
            <v>47027</v>
          </cell>
          <cell r="D897">
            <v>1060000</v>
          </cell>
          <cell r="E897">
            <v>3.2500000000000001E-2</v>
          </cell>
          <cell r="J897" t="str">
            <v>Senior</v>
          </cell>
          <cell r="AE897">
            <v>1060000</v>
          </cell>
          <cell r="AF897">
            <v>0</v>
          </cell>
        </row>
        <row r="898">
          <cell r="A898" t="str">
            <v>Electric System</v>
          </cell>
          <cell r="C898">
            <v>47392</v>
          </cell>
          <cell r="D898">
            <v>930000</v>
          </cell>
          <cell r="E898">
            <v>3.3750000000000002E-2</v>
          </cell>
          <cell r="J898" t="str">
            <v>Senior</v>
          </cell>
          <cell r="AE898">
            <v>930000</v>
          </cell>
          <cell r="AF898">
            <v>0</v>
          </cell>
        </row>
        <row r="899">
          <cell r="A899" t="str">
            <v>Electric System</v>
          </cell>
          <cell r="C899">
            <v>47757</v>
          </cell>
          <cell r="D899">
            <v>4430000</v>
          </cell>
          <cell r="E899">
            <v>3.3750000000000002E-2</v>
          </cell>
          <cell r="J899" t="str">
            <v>Senior</v>
          </cell>
          <cell r="AE899">
            <v>4430000</v>
          </cell>
          <cell r="AF899">
            <v>0</v>
          </cell>
        </row>
        <row r="900">
          <cell r="A900" t="str">
            <v>Electric System</v>
          </cell>
          <cell r="C900">
            <v>48122</v>
          </cell>
          <cell r="D900">
            <v>1895000</v>
          </cell>
          <cell r="E900">
            <v>3.3750000000000002E-2</v>
          </cell>
          <cell r="J900" t="str">
            <v>Senior</v>
          </cell>
          <cell r="AE900">
            <v>1895000</v>
          </cell>
          <cell r="AF900">
            <v>0</v>
          </cell>
        </row>
        <row r="901">
          <cell r="A901" t="str">
            <v>Electric System</v>
          </cell>
          <cell r="C901">
            <v>48488</v>
          </cell>
          <cell r="D901">
            <v>1955000</v>
          </cell>
          <cell r="E901">
            <v>3.5000000000000003E-2</v>
          </cell>
          <cell r="J901" t="str">
            <v>Senior</v>
          </cell>
          <cell r="AE901">
            <v>1955000</v>
          </cell>
          <cell r="AF901">
            <v>0</v>
          </cell>
        </row>
        <row r="902">
          <cell r="A902" t="str">
            <v>Electric System</v>
          </cell>
          <cell r="C902">
            <v>48853</v>
          </cell>
          <cell r="D902">
            <v>2025000</v>
          </cell>
          <cell r="E902">
            <v>3.5000000000000003E-2</v>
          </cell>
          <cell r="J902" t="str">
            <v>Senior</v>
          </cell>
          <cell r="AE902">
            <v>2025000</v>
          </cell>
          <cell r="AF902">
            <v>0</v>
          </cell>
        </row>
        <row r="903">
          <cell r="A903" t="str">
            <v>Electric System</v>
          </cell>
          <cell r="C903">
            <v>49218</v>
          </cell>
          <cell r="D903">
            <v>1660000</v>
          </cell>
          <cell r="E903">
            <v>3.5000000000000003E-2</v>
          </cell>
          <cell r="J903" t="str">
            <v>Senior</v>
          </cell>
          <cell r="AE903">
            <v>1660000</v>
          </cell>
          <cell r="AF903">
            <v>0</v>
          </cell>
        </row>
        <row r="904">
          <cell r="A904" t="str">
            <v>Electric System</v>
          </cell>
          <cell r="C904">
            <v>50314</v>
          </cell>
          <cell r="D904">
            <v>7035000</v>
          </cell>
          <cell r="E904">
            <v>3.7499999999999999E-2</v>
          </cell>
          <cell r="J904" t="str">
            <v>Senior</v>
          </cell>
          <cell r="AE904">
            <v>7035000</v>
          </cell>
          <cell r="AF904">
            <v>0</v>
          </cell>
        </row>
        <row r="905">
          <cell r="A905" t="str">
            <v>Electric System</v>
          </cell>
          <cell r="C905">
            <v>50679</v>
          </cell>
          <cell r="D905">
            <v>7335000</v>
          </cell>
          <cell r="E905">
            <v>3.7499999999999999E-2</v>
          </cell>
          <cell r="J905" t="str">
            <v>Senior</v>
          </cell>
          <cell r="AE905">
            <v>7335000</v>
          </cell>
          <cell r="AF905">
            <v>0</v>
          </cell>
        </row>
        <row r="906">
          <cell r="A906" t="str">
            <v>Electric System</v>
          </cell>
          <cell r="C906">
            <v>51044</v>
          </cell>
          <cell r="D906">
            <v>7650000</v>
          </cell>
          <cell r="E906">
            <v>3.7499999999999999E-2</v>
          </cell>
          <cell r="J906" t="str">
            <v>Senior</v>
          </cell>
          <cell r="AE906">
            <v>7650000</v>
          </cell>
          <cell r="AF906">
            <v>0</v>
          </cell>
        </row>
        <row r="907">
          <cell r="A907" t="str">
            <v>Electric System</v>
          </cell>
          <cell r="C907">
            <v>51410</v>
          </cell>
          <cell r="D907">
            <v>7980000</v>
          </cell>
          <cell r="E907">
            <v>3.7499999999999999E-2</v>
          </cell>
          <cell r="J907" t="str">
            <v>Senior</v>
          </cell>
          <cell r="AE907">
            <v>7980000</v>
          </cell>
          <cell r="AF907">
            <v>0</v>
          </cell>
        </row>
        <row r="908">
          <cell r="A908" t="str">
            <v>Electric System</v>
          </cell>
          <cell r="C908">
            <v>51775</v>
          </cell>
          <cell r="D908">
            <v>8005000</v>
          </cell>
          <cell r="E908">
            <v>3.7499999999999999E-2</v>
          </cell>
          <cell r="J908" t="str">
            <v>Senior</v>
          </cell>
          <cell r="AE908">
            <v>8005000</v>
          </cell>
          <cell r="AF908">
            <v>0</v>
          </cell>
        </row>
        <row r="909">
          <cell r="A909" t="str">
            <v>Electric System</v>
          </cell>
          <cell r="C909">
            <v>43374</v>
          </cell>
          <cell r="D909">
            <v>6675000</v>
          </cell>
          <cell r="E909">
            <v>0.04</v>
          </cell>
          <cell r="J909" t="str">
            <v>Senior</v>
          </cell>
          <cell r="AE909">
            <v>6675000</v>
          </cell>
          <cell r="AF909">
            <v>0</v>
          </cell>
        </row>
        <row r="910">
          <cell r="A910" t="str">
            <v>Electric System</v>
          </cell>
          <cell r="C910">
            <v>43739</v>
          </cell>
          <cell r="D910">
            <v>6945000</v>
          </cell>
          <cell r="E910">
            <v>0.05</v>
          </cell>
          <cell r="J910" t="str">
            <v>Senior</v>
          </cell>
          <cell r="AE910">
            <v>6945000</v>
          </cell>
          <cell r="AF910">
            <v>0</v>
          </cell>
        </row>
        <row r="911">
          <cell r="A911" t="str">
            <v>Electric System</v>
          </cell>
          <cell r="C911">
            <v>47027</v>
          </cell>
          <cell r="D911">
            <v>10000</v>
          </cell>
          <cell r="E911">
            <v>3.3750000000000002E-2</v>
          </cell>
          <cell r="J911" t="str">
            <v>Senior</v>
          </cell>
          <cell r="AE911">
            <v>10000</v>
          </cell>
          <cell r="AF911">
            <v>0</v>
          </cell>
        </row>
        <row r="912">
          <cell r="A912" t="str">
            <v>Electric System</v>
          </cell>
          <cell r="C912">
            <v>47392</v>
          </cell>
          <cell r="D912">
            <v>10000</v>
          </cell>
          <cell r="E912">
            <v>3.5000000000000003E-2</v>
          </cell>
          <cell r="J912" t="str">
            <v>Senior</v>
          </cell>
          <cell r="AE912">
            <v>10000</v>
          </cell>
          <cell r="AF912">
            <v>0</v>
          </cell>
        </row>
        <row r="913">
          <cell r="A913" t="str">
            <v>Electric System</v>
          </cell>
          <cell r="C913">
            <v>47757</v>
          </cell>
          <cell r="D913">
            <v>3120000</v>
          </cell>
          <cell r="E913">
            <v>3.5000000000000003E-2</v>
          </cell>
          <cell r="J913" t="str">
            <v>Senior</v>
          </cell>
          <cell r="AE913">
            <v>3120000</v>
          </cell>
          <cell r="AF913">
            <v>0</v>
          </cell>
        </row>
        <row r="914">
          <cell r="A914" t="str">
            <v>Electric System</v>
          </cell>
          <cell r="C914">
            <v>47757</v>
          </cell>
          <cell r="D914">
            <v>75000</v>
          </cell>
          <cell r="E914">
            <v>0.05</v>
          </cell>
          <cell r="J914" t="str">
            <v>Senior</v>
          </cell>
          <cell r="AE914">
            <v>75000</v>
          </cell>
          <cell r="AF914">
            <v>0</v>
          </cell>
        </row>
        <row r="915">
          <cell r="A915" t="str">
            <v>Electric System</v>
          </cell>
          <cell r="C915">
            <v>48122</v>
          </cell>
          <cell r="D915">
            <v>2605000</v>
          </cell>
          <cell r="E915">
            <v>3.6249999999999998E-2</v>
          </cell>
          <cell r="J915" t="str">
            <v>Senior</v>
          </cell>
          <cell r="AE915">
            <v>2605000</v>
          </cell>
          <cell r="AF915">
            <v>0</v>
          </cell>
        </row>
        <row r="916">
          <cell r="A916" t="str">
            <v>Electric System</v>
          </cell>
          <cell r="C916">
            <v>48122</v>
          </cell>
          <cell r="D916">
            <v>4460000</v>
          </cell>
          <cell r="E916">
            <v>0.05</v>
          </cell>
          <cell r="J916" t="str">
            <v>Senior</v>
          </cell>
          <cell r="AE916">
            <v>4460000</v>
          </cell>
          <cell r="AF916">
            <v>0</v>
          </cell>
        </row>
        <row r="917">
          <cell r="A917" t="str">
            <v>Electric System</v>
          </cell>
          <cell r="C917">
            <v>43739</v>
          </cell>
          <cell r="D917">
            <v>18670000</v>
          </cell>
          <cell r="E917">
            <v>0.05</v>
          </cell>
          <cell r="J917" t="str">
            <v>Senior</v>
          </cell>
          <cell r="AE917">
            <v>18670000</v>
          </cell>
          <cell r="AF917">
            <v>0</v>
          </cell>
        </row>
        <row r="918">
          <cell r="A918" t="str">
            <v>Electric System</v>
          </cell>
          <cell r="C918">
            <v>43374</v>
          </cell>
          <cell r="D918">
            <v>5500000</v>
          </cell>
          <cell r="E918">
            <v>0.03</v>
          </cell>
          <cell r="J918" t="str">
            <v>Junior</v>
          </cell>
          <cell r="AE918">
            <v>5500000</v>
          </cell>
          <cell r="AF918">
            <v>0</v>
          </cell>
        </row>
        <row r="919">
          <cell r="A919" t="str">
            <v>Electric System</v>
          </cell>
          <cell r="C919">
            <v>43374</v>
          </cell>
          <cell r="D919">
            <v>25000000</v>
          </cell>
          <cell r="E919">
            <v>0.05</v>
          </cell>
          <cell r="J919" t="str">
            <v>Junior</v>
          </cell>
          <cell r="AE919">
            <v>25000000</v>
          </cell>
          <cell r="AF919">
            <v>0</v>
          </cell>
        </row>
        <row r="920">
          <cell r="A920" t="str">
            <v>Electric System</v>
          </cell>
          <cell r="C920">
            <v>43739</v>
          </cell>
          <cell r="D920">
            <v>1290000</v>
          </cell>
          <cell r="E920">
            <v>0.03</v>
          </cell>
          <cell r="J920" t="str">
            <v>Junior</v>
          </cell>
          <cell r="AE920">
            <v>1290000</v>
          </cell>
          <cell r="AF920">
            <v>0</v>
          </cell>
        </row>
        <row r="921">
          <cell r="A921" t="str">
            <v>Electric System</v>
          </cell>
          <cell r="C921">
            <v>46296</v>
          </cell>
          <cell r="D921">
            <v>2820000</v>
          </cell>
          <cell r="E921">
            <v>0.05</v>
          </cell>
          <cell r="J921" t="str">
            <v>Senior</v>
          </cell>
          <cell r="AE921">
            <v>2820000</v>
          </cell>
          <cell r="AF921">
            <v>43739</v>
          </cell>
        </row>
        <row r="922">
          <cell r="A922" t="str">
            <v>Electric System</v>
          </cell>
          <cell r="C922">
            <v>46661</v>
          </cell>
          <cell r="D922">
            <v>33105000</v>
          </cell>
          <cell r="E922">
            <v>0.05</v>
          </cell>
          <cell r="J922" t="str">
            <v>Senior</v>
          </cell>
          <cell r="AE922">
            <v>33105000</v>
          </cell>
          <cell r="AF922">
            <v>0</v>
          </cell>
        </row>
        <row r="923">
          <cell r="A923" t="str">
            <v>Electric System</v>
          </cell>
          <cell r="C923">
            <v>47027</v>
          </cell>
          <cell r="D923">
            <v>26400000</v>
          </cell>
          <cell r="E923">
            <v>0.05</v>
          </cell>
          <cell r="J923" t="str">
            <v>Senior</v>
          </cell>
          <cell r="AE923">
            <v>26400000</v>
          </cell>
          <cell r="AF923">
            <v>0</v>
          </cell>
        </row>
        <row r="924">
          <cell r="A924" t="str">
            <v>Electric System</v>
          </cell>
          <cell r="C924">
            <v>47392</v>
          </cell>
          <cell r="D924">
            <v>26705000</v>
          </cell>
          <cell r="E924">
            <v>0.05</v>
          </cell>
          <cell r="J924" t="str">
            <v>Senior</v>
          </cell>
          <cell r="AE924">
            <v>26705000</v>
          </cell>
          <cell r="AF924">
            <v>0</v>
          </cell>
        </row>
        <row r="925">
          <cell r="A925" t="str">
            <v>Electric System</v>
          </cell>
          <cell r="C925">
            <v>47757</v>
          </cell>
          <cell r="D925">
            <v>26800000</v>
          </cell>
          <cell r="E925">
            <v>0.05</v>
          </cell>
          <cell r="J925" t="str">
            <v>Senior</v>
          </cell>
          <cell r="AE925">
            <v>26800000</v>
          </cell>
          <cell r="AF925">
            <v>0</v>
          </cell>
        </row>
        <row r="926">
          <cell r="A926" t="str">
            <v>Electric System</v>
          </cell>
          <cell r="C926">
            <v>49583</v>
          </cell>
          <cell r="D926">
            <v>20945000</v>
          </cell>
          <cell r="E926">
            <v>0.04</v>
          </cell>
          <cell r="J926" t="str">
            <v>Senior</v>
          </cell>
          <cell r="AE926">
            <v>20945000</v>
          </cell>
          <cell r="AF926">
            <v>0</v>
          </cell>
        </row>
        <row r="927">
          <cell r="A927" t="str">
            <v>Electric System</v>
          </cell>
          <cell r="C927">
            <v>49949</v>
          </cell>
          <cell r="D927">
            <v>24575000</v>
          </cell>
          <cell r="E927">
            <v>0.04</v>
          </cell>
          <cell r="J927" t="str">
            <v>Senior</v>
          </cell>
          <cell r="AE927">
            <v>24575000</v>
          </cell>
          <cell r="AF927">
            <v>0</v>
          </cell>
        </row>
        <row r="928">
          <cell r="A928" t="str">
            <v>Electric System</v>
          </cell>
          <cell r="C928">
            <v>50314</v>
          </cell>
          <cell r="D928">
            <v>22560000</v>
          </cell>
          <cell r="E928">
            <v>0.04</v>
          </cell>
          <cell r="J928" t="str">
            <v>Senior</v>
          </cell>
          <cell r="AE928">
            <v>22560000</v>
          </cell>
          <cell r="AF928">
            <v>0</v>
          </cell>
        </row>
        <row r="929">
          <cell r="A929" t="str">
            <v>Electric System</v>
          </cell>
          <cell r="C929">
            <v>50679</v>
          </cell>
          <cell r="D929">
            <v>7135000</v>
          </cell>
          <cell r="E929">
            <v>0.04</v>
          </cell>
          <cell r="J929" t="str">
            <v>Senior</v>
          </cell>
          <cell r="AE929">
            <v>7135000</v>
          </cell>
          <cell r="AF929">
            <v>0</v>
          </cell>
        </row>
        <row r="930">
          <cell r="A930" t="str">
            <v>Electric System</v>
          </cell>
          <cell r="C930">
            <v>51044</v>
          </cell>
          <cell r="D930">
            <v>7050000</v>
          </cell>
          <cell r="E930">
            <v>3.3750000000000002E-2</v>
          </cell>
          <cell r="J930" t="str">
            <v>Senior</v>
          </cell>
          <cell r="AE930">
            <v>7050000</v>
          </cell>
          <cell r="AF930">
            <v>0</v>
          </cell>
        </row>
        <row r="931">
          <cell r="A931" t="str">
            <v>Electric System</v>
          </cell>
          <cell r="C931">
            <v>43374</v>
          </cell>
          <cell r="D931">
            <v>795000</v>
          </cell>
          <cell r="E931">
            <v>0.04</v>
          </cell>
          <cell r="J931" t="str">
            <v>Junior</v>
          </cell>
          <cell r="AE931">
            <v>795000</v>
          </cell>
          <cell r="AF931">
            <v>0</v>
          </cell>
        </row>
        <row r="932">
          <cell r="A932" t="str">
            <v>Electric System</v>
          </cell>
          <cell r="C932">
            <v>43739</v>
          </cell>
          <cell r="D932">
            <v>1055000</v>
          </cell>
          <cell r="E932">
            <v>0.05</v>
          </cell>
          <cell r="J932" t="str">
            <v>Junior</v>
          </cell>
          <cell r="AE932">
            <v>1055000</v>
          </cell>
          <cell r="AF932">
            <v>0</v>
          </cell>
        </row>
        <row r="933">
          <cell r="A933" t="str">
            <v>Electric System</v>
          </cell>
          <cell r="C933">
            <v>44105</v>
          </cell>
          <cell r="D933">
            <v>1110000</v>
          </cell>
          <cell r="E933">
            <v>0.05</v>
          </cell>
          <cell r="J933" t="str">
            <v>Junior</v>
          </cell>
          <cell r="AE933">
            <v>1110000</v>
          </cell>
          <cell r="AF933">
            <v>0</v>
          </cell>
        </row>
        <row r="934">
          <cell r="A934" t="str">
            <v>Electric System</v>
          </cell>
          <cell r="C934">
            <v>45566</v>
          </cell>
          <cell r="D934">
            <v>13250000</v>
          </cell>
          <cell r="E934">
            <v>0.05</v>
          </cell>
          <cell r="J934" t="str">
            <v>Junior</v>
          </cell>
          <cell r="AE934">
            <v>13250000</v>
          </cell>
          <cell r="AF934">
            <v>43739</v>
          </cell>
        </row>
        <row r="935">
          <cell r="A935" t="str">
            <v>Electric System</v>
          </cell>
          <cell r="C935">
            <v>45931</v>
          </cell>
          <cell r="D935">
            <v>27470000</v>
          </cell>
          <cell r="E935">
            <v>0.05</v>
          </cell>
          <cell r="J935" t="str">
            <v>Junior</v>
          </cell>
          <cell r="AE935">
            <v>27470000</v>
          </cell>
          <cell r="AF935">
            <v>44470</v>
          </cell>
        </row>
        <row r="936">
          <cell r="A936" t="str">
            <v>Electric System</v>
          </cell>
          <cell r="C936">
            <v>46296</v>
          </cell>
          <cell r="D936">
            <v>33155000</v>
          </cell>
          <cell r="E936">
            <v>0.05</v>
          </cell>
          <cell r="J936" t="str">
            <v>Junior</v>
          </cell>
          <cell r="AE936">
            <v>33155000</v>
          </cell>
          <cell r="AF936">
            <v>43739</v>
          </cell>
        </row>
        <row r="937">
          <cell r="A937" t="str">
            <v>Electric System</v>
          </cell>
          <cell r="C937">
            <v>48122</v>
          </cell>
          <cell r="D937">
            <v>15715000</v>
          </cell>
          <cell r="E937">
            <v>0.05</v>
          </cell>
          <cell r="J937" t="str">
            <v>Junior</v>
          </cell>
          <cell r="AE937">
            <v>15715000</v>
          </cell>
          <cell r="AF937">
            <v>0</v>
          </cell>
        </row>
        <row r="938">
          <cell r="A938" t="str">
            <v>Electric System</v>
          </cell>
          <cell r="C938">
            <v>48488</v>
          </cell>
          <cell r="D938">
            <v>26710000</v>
          </cell>
          <cell r="E938">
            <v>0.05</v>
          </cell>
          <cell r="J938" t="str">
            <v>Junior</v>
          </cell>
          <cell r="AE938">
            <v>26710000</v>
          </cell>
          <cell r="AF938">
            <v>0</v>
          </cell>
        </row>
        <row r="939">
          <cell r="A939" t="str">
            <v>Electric System</v>
          </cell>
          <cell r="C939">
            <v>48853</v>
          </cell>
          <cell r="D939">
            <v>32460000</v>
          </cell>
          <cell r="E939">
            <v>0.05</v>
          </cell>
          <cell r="J939" t="str">
            <v>Junior</v>
          </cell>
          <cell r="AE939">
            <v>32460000</v>
          </cell>
          <cell r="AF939">
            <v>0</v>
          </cell>
        </row>
        <row r="940">
          <cell r="A940" t="str">
            <v>Electric System</v>
          </cell>
          <cell r="C940">
            <v>49218</v>
          </cell>
          <cell r="D940">
            <v>34025000</v>
          </cell>
          <cell r="E940">
            <v>3.3750000000000002E-2</v>
          </cell>
          <cell r="J940" t="str">
            <v>Junior</v>
          </cell>
          <cell r="AE940">
            <v>34025000</v>
          </cell>
          <cell r="AF940">
            <v>0</v>
          </cell>
        </row>
        <row r="941">
          <cell r="A941" t="str">
            <v>Scherer BPS</v>
          </cell>
          <cell r="C941">
            <v>43374</v>
          </cell>
          <cell r="D941">
            <v>2665000</v>
          </cell>
          <cell r="E941">
            <v>0.05</v>
          </cell>
          <cell r="J941" t="str">
            <v>Senior</v>
          </cell>
          <cell r="AE941">
            <v>2665000</v>
          </cell>
          <cell r="AF941">
            <v>0</v>
          </cell>
        </row>
        <row r="942">
          <cell r="A942" t="str">
            <v>Scherer BPS</v>
          </cell>
          <cell r="C942">
            <v>43739</v>
          </cell>
          <cell r="D942">
            <v>4010000</v>
          </cell>
          <cell r="E942">
            <v>3.5000000000000003E-2</v>
          </cell>
          <cell r="J942" t="str">
            <v>Senior</v>
          </cell>
          <cell r="AE942">
            <v>4010000</v>
          </cell>
          <cell r="AF942">
            <v>0</v>
          </cell>
        </row>
        <row r="943">
          <cell r="A943" t="str">
            <v>Scherer BPS</v>
          </cell>
          <cell r="C943">
            <v>44105</v>
          </cell>
          <cell r="D943">
            <v>4270000</v>
          </cell>
          <cell r="E943">
            <v>0.02</v>
          </cell>
          <cell r="J943" t="str">
            <v>Senior</v>
          </cell>
          <cell r="AE943">
            <v>4270000</v>
          </cell>
          <cell r="AF943">
            <v>0</v>
          </cell>
        </row>
        <row r="944">
          <cell r="A944" t="str">
            <v>Scherer BPS</v>
          </cell>
          <cell r="C944">
            <v>44470</v>
          </cell>
          <cell r="D944">
            <v>4745000</v>
          </cell>
          <cell r="E944">
            <v>2.2499999999999999E-2</v>
          </cell>
          <cell r="J944" t="str">
            <v>Senior</v>
          </cell>
          <cell r="AE944">
            <v>4745000</v>
          </cell>
          <cell r="AF944">
            <v>0</v>
          </cell>
        </row>
        <row r="945">
          <cell r="A945" t="str">
            <v>Scherer BPS</v>
          </cell>
          <cell r="C945">
            <v>44835</v>
          </cell>
          <cell r="D945">
            <v>4860000</v>
          </cell>
          <cell r="E945">
            <v>0.03</v>
          </cell>
          <cell r="J945" t="str">
            <v>Senior</v>
          </cell>
          <cell r="AE945">
            <v>4860000</v>
          </cell>
          <cell r="AF945">
            <v>44470</v>
          </cell>
        </row>
        <row r="946">
          <cell r="A946" t="str">
            <v>Scherer BPS</v>
          </cell>
          <cell r="C946">
            <v>45200</v>
          </cell>
          <cell r="D946">
            <v>4990000</v>
          </cell>
          <cell r="E946">
            <v>2.75E-2</v>
          </cell>
          <cell r="J946" t="str">
            <v>Senior</v>
          </cell>
          <cell r="AE946">
            <v>4990000</v>
          </cell>
          <cell r="AF946">
            <v>44470</v>
          </cell>
        </row>
        <row r="947">
          <cell r="A947" t="str">
            <v>Scherer BPS</v>
          </cell>
          <cell r="C947">
            <v>45566</v>
          </cell>
          <cell r="D947">
            <v>2180000</v>
          </cell>
          <cell r="E947">
            <v>0.03</v>
          </cell>
          <cell r="J947" t="str">
            <v>Senior</v>
          </cell>
          <cell r="AE947">
            <v>2180000</v>
          </cell>
          <cell r="AF947">
            <v>44470</v>
          </cell>
        </row>
        <row r="948">
          <cell r="A948" t="str">
            <v>Scherer BPS</v>
          </cell>
          <cell r="C948">
            <v>45931</v>
          </cell>
          <cell r="D948">
            <v>1175000</v>
          </cell>
          <cell r="E948">
            <v>3.125E-2</v>
          </cell>
          <cell r="J948" t="str">
            <v>Senior</v>
          </cell>
          <cell r="AE948">
            <v>1175000</v>
          </cell>
          <cell r="AF948">
            <v>44470</v>
          </cell>
        </row>
        <row r="949">
          <cell r="A949" t="str">
            <v>Scherer BPS</v>
          </cell>
          <cell r="C949">
            <v>46296</v>
          </cell>
          <cell r="D949">
            <v>1130000</v>
          </cell>
          <cell r="E949">
            <v>3.2500000000000001E-2</v>
          </cell>
          <cell r="J949" t="str">
            <v>Senior</v>
          </cell>
          <cell r="AE949">
            <v>1130000</v>
          </cell>
          <cell r="AF949">
            <v>44470</v>
          </cell>
        </row>
        <row r="950">
          <cell r="A950" t="str">
            <v>Scherer BPS</v>
          </cell>
          <cell r="C950">
            <v>46661</v>
          </cell>
          <cell r="D950">
            <v>995000</v>
          </cell>
          <cell r="E950">
            <v>3.3750000000000002E-2</v>
          </cell>
          <cell r="J950" t="str">
            <v>Senior</v>
          </cell>
          <cell r="AE950">
            <v>995000</v>
          </cell>
          <cell r="AF950">
            <v>44470</v>
          </cell>
        </row>
        <row r="951">
          <cell r="A951" t="str">
            <v>Scherer BPS</v>
          </cell>
          <cell r="C951">
            <v>47027</v>
          </cell>
          <cell r="D951">
            <v>1735000</v>
          </cell>
          <cell r="E951">
            <v>3.5000000000000003E-2</v>
          </cell>
          <cell r="J951" t="str">
            <v>Senior</v>
          </cell>
          <cell r="AE951">
            <v>1735000</v>
          </cell>
          <cell r="AF951">
            <v>44470</v>
          </cell>
        </row>
        <row r="952">
          <cell r="A952" t="str">
            <v>Scherer BPS</v>
          </cell>
          <cell r="C952">
            <v>47392</v>
          </cell>
          <cell r="D952">
            <v>2825000</v>
          </cell>
          <cell r="E952">
            <v>3.5000000000000003E-2</v>
          </cell>
          <cell r="J952" t="str">
            <v>Senior</v>
          </cell>
          <cell r="AE952">
            <v>2825000</v>
          </cell>
          <cell r="AF952">
            <v>0</v>
          </cell>
        </row>
        <row r="953">
          <cell r="A953" t="str">
            <v>Scherer BPS</v>
          </cell>
          <cell r="C953">
            <v>47757</v>
          </cell>
          <cell r="D953">
            <v>2755000</v>
          </cell>
          <cell r="E953">
            <v>3.6249999999999998E-2</v>
          </cell>
          <cell r="J953" t="str">
            <v>Senior</v>
          </cell>
          <cell r="AE953">
            <v>2755000</v>
          </cell>
          <cell r="AF953">
            <v>0</v>
          </cell>
        </row>
        <row r="954">
          <cell r="A954" t="str">
            <v>Scherer BPS</v>
          </cell>
          <cell r="C954">
            <v>48122</v>
          </cell>
          <cell r="D954">
            <v>2540000</v>
          </cell>
          <cell r="E954">
            <v>3.7499999999999999E-2</v>
          </cell>
          <cell r="J954" t="str">
            <v>Senior</v>
          </cell>
          <cell r="AE954">
            <v>2540000</v>
          </cell>
          <cell r="AF954">
            <v>0</v>
          </cell>
        </row>
        <row r="955">
          <cell r="A955" t="str">
            <v>Scherer BPS</v>
          </cell>
          <cell r="C955">
            <v>48488</v>
          </cell>
          <cell r="D955">
            <v>2615000</v>
          </cell>
          <cell r="E955">
            <v>0.04</v>
          </cell>
          <cell r="J955" t="str">
            <v>Senior</v>
          </cell>
          <cell r="AE955">
            <v>2615000</v>
          </cell>
          <cell r="AF955">
            <v>0</v>
          </cell>
        </row>
        <row r="956">
          <cell r="A956" t="str">
            <v>Scherer BPS</v>
          </cell>
          <cell r="C956">
            <v>48853</v>
          </cell>
          <cell r="D956">
            <v>2555000</v>
          </cell>
          <cell r="E956">
            <v>0.04</v>
          </cell>
          <cell r="J956" t="str">
            <v>Senior</v>
          </cell>
          <cell r="AE956">
            <v>2555000</v>
          </cell>
          <cell r="AF956">
            <v>0</v>
          </cell>
        </row>
        <row r="957">
          <cell r="A957" t="str">
            <v>Scherer BPS</v>
          </cell>
          <cell r="C957">
            <v>49218</v>
          </cell>
          <cell r="D957">
            <v>3000000</v>
          </cell>
          <cell r="E957">
            <v>0.04</v>
          </cell>
          <cell r="J957" t="str">
            <v>Senior</v>
          </cell>
          <cell r="AE957">
            <v>3000000</v>
          </cell>
          <cell r="AF957">
            <v>0</v>
          </cell>
        </row>
        <row r="958">
          <cell r="A958" t="str">
            <v>Scherer BPS</v>
          </cell>
          <cell r="C958">
            <v>49583</v>
          </cell>
          <cell r="D958">
            <v>3120000</v>
          </cell>
          <cell r="E958">
            <v>4.1250000000000002E-2</v>
          </cell>
          <cell r="J958" t="str">
            <v>Senior</v>
          </cell>
          <cell r="AE958">
            <v>3120000</v>
          </cell>
          <cell r="AF958">
            <v>0</v>
          </cell>
        </row>
        <row r="959">
          <cell r="A959" t="str">
            <v>Scherer BPS</v>
          </cell>
          <cell r="C959">
            <v>49949</v>
          </cell>
          <cell r="D959">
            <v>3250000</v>
          </cell>
          <cell r="E959">
            <v>4.1250000000000002E-2</v>
          </cell>
          <cell r="J959" t="str">
            <v>Senior</v>
          </cell>
          <cell r="AE959">
            <v>3250000</v>
          </cell>
          <cell r="AF959">
            <v>0</v>
          </cell>
        </row>
        <row r="960">
          <cell r="A960" t="str">
            <v>Scherer BPS</v>
          </cell>
          <cell r="C960">
            <v>50314</v>
          </cell>
          <cell r="D960">
            <v>3380000</v>
          </cell>
          <cell r="E960">
            <v>4.1250000000000002E-2</v>
          </cell>
          <cell r="J960" t="str">
            <v>Senior</v>
          </cell>
          <cell r="AE960">
            <v>3380000</v>
          </cell>
          <cell r="AF960">
            <v>0</v>
          </cell>
        </row>
        <row r="961">
          <cell r="A961" t="str">
            <v>Scherer BPS</v>
          </cell>
          <cell r="C961">
            <v>50679</v>
          </cell>
          <cell r="D961">
            <v>4525000</v>
          </cell>
          <cell r="E961">
            <v>4.1250000000000002E-2</v>
          </cell>
          <cell r="J961" t="str">
            <v>Senior</v>
          </cell>
          <cell r="AE961">
            <v>4525000</v>
          </cell>
          <cell r="AF961">
            <v>0</v>
          </cell>
        </row>
        <row r="962">
          <cell r="A962" t="str">
            <v>Scherer BPS</v>
          </cell>
          <cell r="C962">
            <v>43374</v>
          </cell>
          <cell r="D962">
            <v>3045000</v>
          </cell>
          <cell r="E962">
            <v>4.5999999999999999E-2</v>
          </cell>
          <cell r="J962" t="str">
            <v>Senior</v>
          </cell>
          <cell r="AE962">
            <v>3045000</v>
          </cell>
          <cell r="AF962">
            <v>0</v>
          </cell>
        </row>
        <row r="963">
          <cell r="A963" t="str">
            <v>Scherer BPS</v>
          </cell>
          <cell r="C963">
            <v>43739</v>
          </cell>
          <cell r="D963">
            <v>2140000</v>
          </cell>
          <cell r="E963">
            <v>4.8000000000000001E-2</v>
          </cell>
          <cell r="J963" t="str">
            <v>Senior</v>
          </cell>
          <cell r="AE963">
            <v>2140000</v>
          </cell>
          <cell r="AF963">
            <v>0</v>
          </cell>
        </row>
        <row r="964">
          <cell r="A964" t="str">
            <v>Scherer BPS</v>
          </cell>
          <cell r="C964">
            <v>44105</v>
          </cell>
          <cell r="D964">
            <v>2705000</v>
          </cell>
          <cell r="E964">
            <v>4.9000000000000002E-2</v>
          </cell>
          <cell r="J964" t="str">
            <v>Senior</v>
          </cell>
          <cell r="AE964">
            <v>2705000</v>
          </cell>
          <cell r="AF964">
            <v>0</v>
          </cell>
        </row>
        <row r="965">
          <cell r="A965" t="str">
            <v>Scherer BPS</v>
          </cell>
          <cell r="C965">
            <v>44470</v>
          </cell>
          <cell r="D965">
            <v>2335000</v>
          </cell>
          <cell r="E965">
            <v>5.0500000000000003E-2</v>
          </cell>
          <cell r="J965" t="str">
            <v>Senior</v>
          </cell>
          <cell r="AE965">
            <v>2335000</v>
          </cell>
          <cell r="AF965">
            <v>0</v>
          </cell>
        </row>
        <row r="966">
          <cell r="A966" t="str">
            <v>Scherer BPS</v>
          </cell>
          <cell r="C966">
            <v>44835</v>
          </cell>
          <cell r="D966">
            <v>2410000</v>
          </cell>
          <cell r="E966">
            <v>5.1999999999999998E-2</v>
          </cell>
          <cell r="J966" t="str">
            <v>Senior</v>
          </cell>
          <cell r="AE966">
            <v>2410000</v>
          </cell>
          <cell r="AF966">
            <v>0</v>
          </cell>
        </row>
        <row r="967">
          <cell r="A967" t="str">
            <v>Scherer BPS</v>
          </cell>
          <cell r="C967">
            <v>45200</v>
          </cell>
          <cell r="D967">
            <v>2495000</v>
          </cell>
          <cell r="E967">
            <v>5.2999999999999999E-2</v>
          </cell>
          <cell r="J967" t="str">
            <v>Senior</v>
          </cell>
          <cell r="AE967">
            <v>2495000</v>
          </cell>
          <cell r="AF967">
            <v>0</v>
          </cell>
        </row>
        <row r="968">
          <cell r="A968" t="str">
            <v>Scherer BPS</v>
          </cell>
          <cell r="C968">
            <v>45566</v>
          </cell>
          <cell r="D968">
            <v>2580000</v>
          </cell>
          <cell r="E968">
            <v>5.3999999999999999E-2</v>
          </cell>
          <cell r="J968" t="str">
            <v>Senior</v>
          </cell>
          <cell r="AE968">
            <v>2580000</v>
          </cell>
          <cell r="AF968">
            <v>0</v>
          </cell>
        </row>
        <row r="969">
          <cell r="A969" t="str">
            <v>Scherer BPS</v>
          </cell>
          <cell r="C969">
            <v>45931</v>
          </cell>
          <cell r="D969">
            <v>3105000</v>
          </cell>
          <cell r="E969">
            <v>5.45E-2</v>
          </cell>
          <cell r="J969" t="str">
            <v>Senior</v>
          </cell>
          <cell r="AE969">
            <v>3105000</v>
          </cell>
          <cell r="AF969">
            <v>0</v>
          </cell>
        </row>
        <row r="970">
          <cell r="A970" t="str">
            <v>Scherer BPS</v>
          </cell>
          <cell r="C970">
            <v>46296</v>
          </cell>
          <cell r="D970">
            <v>3100000</v>
          </cell>
          <cell r="E970">
            <v>5.9200000000000003E-2</v>
          </cell>
          <cell r="J970" t="str">
            <v>Senior</v>
          </cell>
          <cell r="AE970">
            <v>3100000</v>
          </cell>
          <cell r="AF970">
            <v>0</v>
          </cell>
        </row>
        <row r="971">
          <cell r="A971" t="str">
            <v>Scherer BPS</v>
          </cell>
          <cell r="C971">
            <v>46661</v>
          </cell>
          <cell r="D971">
            <v>3205000</v>
          </cell>
          <cell r="E971">
            <v>5.9200000000000003E-2</v>
          </cell>
          <cell r="J971" t="str">
            <v>Senior</v>
          </cell>
          <cell r="AE971">
            <v>3205000</v>
          </cell>
          <cell r="AF971">
            <v>0</v>
          </cell>
        </row>
        <row r="972">
          <cell r="A972" t="str">
            <v>Scherer BPS</v>
          </cell>
          <cell r="C972">
            <v>47027</v>
          </cell>
          <cell r="D972">
            <v>3310000</v>
          </cell>
          <cell r="E972">
            <v>5.9200000000000003E-2</v>
          </cell>
          <cell r="J972" t="str">
            <v>Senior</v>
          </cell>
          <cell r="AE972">
            <v>3310000</v>
          </cell>
          <cell r="AF972">
            <v>0</v>
          </cell>
        </row>
        <row r="973">
          <cell r="A973" t="str">
            <v>Scherer BPS</v>
          </cell>
          <cell r="C973">
            <v>47392</v>
          </cell>
          <cell r="D973">
            <v>3425000</v>
          </cell>
          <cell r="E973">
            <v>5.9200000000000003E-2</v>
          </cell>
          <cell r="J973" t="str">
            <v>Senior</v>
          </cell>
          <cell r="AE973">
            <v>3425000</v>
          </cell>
          <cell r="AF973">
            <v>0</v>
          </cell>
        </row>
        <row r="974">
          <cell r="A974" t="str">
            <v>Scherer BPS</v>
          </cell>
          <cell r="C974">
            <v>47757</v>
          </cell>
          <cell r="D974">
            <v>3545000</v>
          </cell>
          <cell r="E974">
            <v>5.9200000000000003E-2</v>
          </cell>
          <cell r="J974" t="str">
            <v>Senior</v>
          </cell>
          <cell r="AE974">
            <v>3545000</v>
          </cell>
          <cell r="AF974">
            <v>0</v>
          </cell>
        </row>
        <row r="975">
          <cell r="A975" t="str">
            <v>MEAG</v>
          </cell>
          <cell r="C975">
            <v>57436</v>
          </cell>
          <cell r="D975">
            <v>1224265000</v>
          </cell>
          <cell r="E975">
            <v>6.6369999999999998E-2</v>
          </cell>
          <cell r="J975" t="str">
            <v>Senior</v>
          </cell>
          <cell r="AE975">
            <v>1224265000</v>
          </cell>
          <cell r="AF975">
            <v>0</v>
          </cell>
        </row>
        <row r="976">
          <cell r="A976" t="str">
            <v>MEAG</v>
          </cell>
          <cell r="C976">
            <v>43191</v>
          </cell>
          <cell r="D976">
            <v>10950000</v>
          </cell>
          <cell r="E976">
            <v>0.05</v>
          </cell>
          <cell r="J976" t="str">
            <v>Senior</v>
          </cell>
          <cell r="AE976">
            <v>10950000</v>
          </cell>
          <cell r="AF976">
            <v>0</v>
          </cell>
        </row>
        <row r="977">
          <cell r="A977" t="str">
            <v>MEAG</v>
          </cell>
          <cell r="C977">
            <v>43556</v>
          </cell>
          <cell r="D977">
            <v>5175000</v>
          </cell>
          <cell r="E977">
            <v>0.05</v>
          </cell>
          <cell r="J977" t="str">
            <v>Senior</v>
          </cell>
          <cell r="AE977">
            <v>5175000</v>
          </cell>
          <cell r="AF977">
            <v>0</v>
          </cell>
        </row>
        <row r="978">
          <cell r="A978" t="str">
            <v>MEAG</v>
          </cell>
          <cell r="C978">
            <v>43922</v>
          </cell>
          <cell r="D978">
            <v>460000</v>
          </cell>
          <cell r="E978">
            <v>0.05</v>
          </cell>
          <cell r="J978" t="str">
            <v>Senior</v>
          </cell>
          <cell r="AE978">
            <v>460000</v>
          </cell>
          <cell r="AF978">
            <v>0</v>
          </cell>
        </row>
        <row r="979">
          <cell r="A979" t="str">
            <v>MEAG</v>
          </cell>
          <cell r="C979">
            <v>51227</v>
          </cell>
          <cell r="D979">
            <v>1410000</v>
          </cell>
          <cell r="E979">
            <v>0.05</v>
          </cell>
          <cell r="J979" t="str">
            <v>Senior</v>
          </cell>
          <cell r="AE979">
            <v>1410000</v>
          </cell>
          <cell r="AF979">
            <v>0</v>
          </cell>
        </row>
        <row r="980">
          <cell r="A980" t="str">
            <v>MEAG</v>
          </cell>
          <cell r="C980">
            <v>58623</v>
          </cell>
          <cell r="D980">
            <v>117180000</v>
          </cell>
          <cell r="E980">
            <v>0.05</v>
          </cell>
          <cell r="J980" t="str">
            <v>Senior</v>
          </cell>
          <cell r="AE980">
            <v>117180000</v>
          </cell>
          <cell r="AF980">
            <v>0</v>
          </cell>
        </row>
        <row r="981">
          <cell r="A981" t="str">
            <v>MEAG</v>
          </cell>
          <cell r="C981">
            <v>58623</v>
          </cell>
          <cell r="D981">
            <v>68000000</v>
          </cell>
          <cell r="E981">
            <v>5.5E-2</v>
          </cell>
          <cell r="J981" t="str">
            <v>Senior</v>
          </cell>
          <cell r="AE981">
            <v>68000000</v>
          </cell>
          <cell r="AF981">
            <v>0</v>
          </cell>
        </row>
        <row r="982">
          <cell r="AF982">
            <v>0</v>
          </cell>
        </row>
        <row r="983">
          <cell r="AF983">
            <v>0</v>
          </cell>
        </row>
        <row r="984">
          <cell r="AF984">
            <v>0</v>
          </cell>
        </row>
        <row r="985">
          <cell r="AF985">
            <v>0</v>
          </cell>
        </row>
        <row r="986">
          <cell r="AF986">
            <v>0</v>
          </cell>
        </row>
        <row r="987">
          <cell r="AF987">
            <v>0</v>
          </cell>
        </row>
        <row r="988">
          <cell r="AF988">
            <v>0</v>
          </cell>
        </row>
        <row r="989">
          <cell r="AF989">
            <v>0</v>
          </cell>
        </row>
        <row r="990">
          <cell r="AF990">
            <v>0</v>
          </cell>
        </row>
        <row r="991">
          <cell r="AF991">
            <v>0</v>
          </cell>
        </row>
        <row r="992">
          <cell r="AF992">
            <v>0</v>
          </cell>
        </row>
        <row r="993">
          <cell r="AF993">
            <v>0</v>
          </cell>
        </row>
        <row r="994">
          <cell r="AF994">
            <v>0</v>
          </cell>
        </row>
        <row r="995">
          <cell r="AF995">
            <v>0</v>
          </cell>
        </row>
        <row r="996">
          <cell r="AF996">
            <v>0</v>
          </cell>
        </row>
        <row r="997">
          <cell r="AF997">
            <v>0</v>
          </cell>
        </row>
        <row r="998">
          <cell r="AF998">
            <v>0</v>
          </cell>
        </row>
        <row r="999">
          <cell r="AF999">
            <v>0</v>
          </cell>
        </row>
        <row r="1000">
          <cell r="AF1000">
            <v>0</v>
          </cell>
        </row>
        <row r="1001">
          <cell r="AF1001">
            <v>0</v>
          </cell>
        </row>
        <row r="1002">
          <cell r="AF1002">
            <v>0</v>
          </cell>
        </row>
        <row r="1003">
          <cell r="AF1003">
            <v>0</v>
          </cell>
        </row>
        <row r="1004">
          <cell r="AF1004">
            <v>0</v>
          </cell>
        </row>
        <row r="1005">
          <cell r="AF1005">
            <v>0</v>
          </cell>
        </row>
        <row r="1006">
          <cell r="AF1006">
            <v>0</v>
          </cell>
        </row>
        <row r="1007">
          <cell r="AF1007">
            <v>0</v>
          </cell>
        </row>
        <row r="1008">
          <cell r="AF1008">
            <v>0</v>
          </cell>
        </row>
        <row r="1009">
          <cell r="AF1009">
            <v>0</v>
          </cell>
        </row>
        <row r="1010">
          <cell r="AF1010">
            <v>0</v>
          </cell>
        </row>
        <row r="1011">
          <cell r="AF1011">
            <v>0</v>
          </cell>
        </row>
        <row r="1012">
          <cell r="AF1012">
            <v>0</v>
          </cell>
        </row>
        <row r="1013">
          <cell r="AF1013">
            <v>0</v>
          </cell>
        </row>
        <row r="1014">
          <cell r="AF1014">
            <v>0</v>
          </cell>
        </row>
        <row r="1015">
          <cell r="AF1015">
            <v>0</v>
          </cell>
        </row>
        <row r="1016">
          <cell r="AF1016">
            <v>0</v>
          </cell>
        </row>
        <row r="1017">
          <cell r="AF1017">
            <v>0</v>
          </cell>
        </row>
        <row r="1018">
          <cell r="AF1018">
            <v>0</v>
          </cell>
        </row>
        <row r="1019">
          <cell r="AF1019">
            <v>0</v>
          </cell>
        </row>
        <row r="1020">
          <cell r="AF1020">
            <v>0</v>
          </cell>
        </row>
        <row r="1021">
          <cell r="AF1021">
            <v>0</v>
          </cell>
        </row>
        <row r="1022">
          <cell r="AF1022">
            <v>0</v>
          </cell>
        </row>
        <row r="1023">
          <cell r="AF1023">
            <v>0</v>
          </cell>
        </row>
        <row r="1024">
          <cell r="AF1024">
            <v>0</v>
          </cell>
        </row>
        <row r="1025">
          <cell r="AF1025">
            <v>0</v>
          </cell>
        </row>
        <row r="1026">
          <cell r="AF1026">
            <v>0</v>
          </cell>
        </row>
        <row r="1027">
          <cell r="AF1027">
            <v>0</v>
          </cell>
        </row>
        <row r="1028">
          <cell r="AF1028">
            <v>0</v>
          </cell>
        </row>
        <row r="1029">
          <cell r="AF1029">
            <v>0</v>
          </cell>
        </row>
        <row r="1030">
          <cell r="AF1030">
            <v>0</v>
          </cell>
        </row>
        <row r="1031">
          <cell r="AF1031">
            <v>0</v>
          </cell>
        </row>
        <row r="1032">
          <cell r="AF1032">
            <v>0</v>
          </cell>
        </row>
        <row r="1033">
          <cell r="AF1033">
            <v>0</v>
          </cell>
        </row>
        <row r="1034">
          <cell r="AF1034">
            <v>0</v>
          </cell>
        </row>
        <row r="1035">
          <cell r="AF1035">
            <v>0</v>
          </cell>
        </row>
        <row r="1036">
          <cell r="AF1036">
            <v>0</v>
          </cell>
        </row>
        <row r="1037">
          <cell r="AF1037">
            <v>0</v>
          </cell>
        </row>
        <row r="1038">
          <cell r="AF1038">
            <v>0</v>
          </cell>
        </row>
        <row r="1039">
          <cell r="AF1039">
            <v>0</v>
          </cell>
        </row>
        <row r="1040">
          <cell r="AF1040">
            <v>0</v>
          </cell>
        </row>
        <row r="1041">
          <cell r="AF1041">
            <v>0</v>
          </cell>
        </row>
        <row r="1042">
          <cell r="AF1042">
            <v>0</v>
          </cell>
        </row>
        <row r="1043">
          <cell r="AF1043">
            <v>0</v>
          </cell>
        </row>
        <row r="1044">
          <cell r="AF1044">
            <v>0</v>
          </cell>
        </row>
        <row r="1045">
          <cell r="AF1045">
            <v>0</v>
          </cell>
        </row>
        <row r="1046">
          <cell r="AF1046">
            <v>0</v>
          </cell>
        </row>
        <row r="1047">
          <cell r="AF1047">
            <v>0</v>
          </cell>
        </row>
        <row r="1048">
          <cell r="AF1048">
            <v>0</v>
          </cell>
        </row>
        <row r="1049">
          <cell r="AF1049">
            <v>0</v>
          </cell>
        </row>
        <row r="1050">
          <cell r="AF1050">
            <v>0</v>
          </cell>
        </row>
        <row r="1051">
          <cell r="AF1051">
            <v>0</v>
          </cell>
        </row>
        <row r="1052">
          <cell r="AF1052">
            <v>0</v>
          </cell>
        </row>
        <row r="1053">
          <cell r="AF1053">
            <v>0</v>
          </cell>
        </row>
        <row r="1054">
          <cell r="AF1054">
            <v>0</v>
          </cell>
        </row>
        <row r="1055">
          <cell r="AF1055">
            <v>0</v>
          </cell>
        </row>
        <row r="1056">
          <cell r="AF1056">
            <v>0</v>
          </cell>
        </row>
        <row r="1057">
          <cell r="AF1057">
            <v>0</v>
          </cell>
        </row>
        <row r="1058">
          <cell r="AF1058">
            <v>0</v>
          </cell>
        </row>
        <row r="1059">
          <cell r="AF1059">
            <v>0</v>
          </cell>
        </row>
        <row r="1060">
          <cell r="AF1060">
            <v>0</v>
          </cell>
        </row>
        <row r="1061">
          <cell r="AF1061">
            <v>0</v>
          </cell>
        </row>
        <row r="1062">
          <cell r="AF1062">
            <v>0</v>
          </cell>
        </row>
        <row r="1063">
          <cell r="AF1063">
            <v>0</v>
          </cell>
        </row>
        <row r="1064">
          <cell r="AF1064">
            <v>0</v>
          </cell>
        </row>
        <row r="1065">
          <cell r="AF1065">
            <v>0</v>
          </cell>
        </row>
        <row r="1066">
          <cell r="AF1066">
            <v>0</v>
          </cell>
        </row>
        <row r="1067">
          <cell r="AF1067">
            <v>0</v>
          </cell>
        </row>
        <row r="1068">
          <cell r="AF1068">
            <v>0</v>
          </cell>
        </row>
        <row r="1069">
          <cell r="AF1069">
            <v>0</v>
          </cell>
        </row>
        <row r="1070">
          <cell r="AF1070">
            <v>0</v>
          </cell>
        </row>
        <row r="1071">
          <cell r="AF1071">
            <v>0</v>
          </cell>
        </row>
        <row r="1072">
          <cell r="AF1072">
            <v>0</v>
          </cell>
        </row>
        <row r="1073">
          <cell r="AF1073">
            <v>0</v>
          </cell>
        </row>
        <row r="1074">
          <cell r="AF1074">
            <v>0</v>
          </cell>
        </row>
        <row r="1075">
          <cell r="AF1075">
            <v>0</v>
          </cell>
        </row>
        <row r="1076">
          <cell r="AF1076">
            <v>0</v>
          </cell>
        </row>
        <row r="1077">
          <cell r="AF1077">
            <v>0</v>
          </cell>
        </row>
        <row r="1078">
          <cell r="AF1078">
            <v>0</v>
          </cell>
        </row>
        <row r="1079">
          <cell r="AF1079">
            <v>0</v>
          </cell>
        </row>
        <row r="1080">
          <cell r="AF1080">
            <v>0</v>
          </cell>
        </row>
        <row r="1081">
          <cell r="AF1081">
            <v>0</v>
          </cell>
        </row>
        <row r="1082">
          <cell r="AF1082">
            <v>0</v>
          </cell>
        </row>
        <row r="1083">
          <cell r="AF1083">
            <v>0</v>
          </cell>
        </row>
        <row r="1084">
          <cell r="AF1084">
            <v>0</v>
          </cell>
        </row>
        <row r="1085">
          <cell r="AF1085">
            <v>0</v>
          </cell>
        </row>
        <row r="1086">
          <cell r="AF1086">
            <v>0</v>
          </cell>
        </row>
        <row r="1087">
          <cell r="AF1087">
            <v>0</v>
          </cell>
        </row>
        <row r="1088">
          <cell r="AF1088">
            <v>0</v>
          </cell>
        </row>
        <row r="1089">
          <cell r="AF1089">
            <v>0</v>
          </cell>
        </row>
        <row r="1090">
          <cell r="AF1090">
            <v>0</v>
          </cell>
        </row>
        <row r="1091">
          <cell r="AF1091">
            <v>0</v>
          </cell>
        </row>
        <row r="1092">
          <cell r="AF1092">
            <v>0</v>
          </cell>
        </row>
        <row r="1093">
          <cell r="AF1093">
            <v>0</v>
          </cell>
        </row>
        <row r="1094">
          <cell r="AF1094">
            <v>0</v>
          </cell>
        </row>
        <row r="1095">
          <cell r="AF1095">
            <v>0</v>
          </cell>
        </row>
        <row r="1096">
          <cell r="AF1096">
            <v>0</v>
          </cell>
        </row>
        <row r="1097">
          <cell r="AF1097">
            <v>0</v>
          </cell>
        </row>
        <row r="1098">
          <cell r="AF1098">
            <v>0</v>
          </cell>
        </row>
        <row r="1099">
          <cell r="AF1099">
            <v>0</v>
          </cell>
        </row>
        <row r="1100">
          <cell r="AF1100">
            <v>0</v>
          </cell>
        </row>
        <row r="1101">
          <cell r="AF1101">
            <v>0</v>
          </cell>
        </row>
        <row r="1102">
          <cell r="AF1102">
            <v>0</v>
          </cell>
        </row>
        <row r="1103">
          <cell r="AF1103">
            <v>0</v>
          </cell>
        </row>
        <row r="1104">
          <cell r="AF1104">
            <v>0</v>
          </cell>
        </row>
        <row r="1105">
          <cell r="AF1105">
            <v>0</v>
          </cell>
        </row>
        <row r="1106">
          <cell r="AF1106">
            <v>0</v>
          </cell>
        </row>
        <row r="1107">
          <cell r="AF1107">
            <v>0</v>
          </cell>
        </row>
        <row r="1108">
          <cell r="AF1108">
            <v>0</v>
          </cell>
        </row>
        <row r="1109">
          <cell r="AF1109">
            <v>0</v>
          </cell>
        </row>
        <row r="1110">
          <cell r="AF1110">
            <v>0</v>
          </cell>
        </row>
        <row r="1111">
          <cell r="AF1111">
            <v>0</v>
          </cell>
        </row>
        <row r="1112">
          <cell r="AF1112">
            <v>0</v>
          </cell>
        </row>
        <row r="1113">
          <cell r="AF1113">
            <v>0</v>
          </cell>
        </row>
        <row r="1114">
          <cell r="AF1114">
            <v>0</v>
          </cell>
        </row>
        <row r="1115">
          <cell r="AF1115">
            <v>0</v>
          </cell>
        </row>
        <row r="1116">
          <cell r="AF1116">
            <v>0</v>
          </cell>
        </row>
        <row r="1117">
          <cell r="AF1117">
            <v>0</v>
          </cell>
        </row>
        <row r="1118">
          <cell r="AF1118">
            <v>0</v>
          </cell>
        </row>
        <row r="1119">
          <cell r="AF1119">
            <v>0</v>
          </cell>
        </row>
        <row r="1120">
          <cell r="AF1120">
            <v>0</v>
          </cell>
        </row>
        <row r="1121">
          <cell r="AF1121">
            <v>0</v>
          </cell>
        </row>
        <row r="1122">
          <cell r="AF1122">
            <v>0</v>
          </cell>
        </row>
        <row r="1123">
          <cell r="AF1123">
            <v>0</v>
          </cell>
        </row>
        <row r="1124">
          <cell r="AF1124">
            <v>0</v>
          </cell>
        </row>
        <row r="1125">
          <cell r="AF1125">
            <v>0</v>
          </cell>
        </row>
        <row r="1126">
          <cell r="AF1126">
            <v>0</v>
          </cell>
        </row>
        <row r="1127">
          <cell r="AF1127">
            <v>0</v>
          </cell>
        </row>
        <row r="1128">
          <cell r="AF1128">
            <v>0</v>
          </cell>
        </row>
        <row r="1129">
          <cell r="AF1129">
            <v>0</v>
          </cell>
        </row>
        <row r="1130">
          <cell r="AF1130">
            <v>0</v>
          </cell>
        </row>
        <row r="1131">
          <cell r="AF1131">
            <v>0</v>
          </cell>
        </row>
        <row r="1132">
          <cell r="AF1132">
            <v>0</v>
          </cell>
        </row>
        <row r="1133">
          <cell r="AF1133">
            <v>0</v>
          </cell>
        </row>
        <row r="1134">
          <cell r="AF1134">
            <v>0</v>
          </cell>
        </row>
        <row r="1135">
          <cell r="AF1135">
            <v>0</v>
          </cell>
        </row>
        <row r="1136">
          <cell r="AF1136">
            <v>0</v>
          </cell>
        </row>
        <row r="1137">
          <cell r="AF1137">
            <v>0</v>
          </cell>
        </row>
        <row r="1138">
          <cell r="AF1138">
            <v>0</v>
          </cell>
        </row>
        <row r="1139">
          <cell r="AF1139">
            <v>0</v>
          </cell>
        </row>
        <row r="1140">
          <cell r="AF1140">
            <v>0</v>
          </cell>
        </row>
        <row r="1141">
          <cell r="AF1141">
            <v>0</v>
          </cell>
        </row>
        <row r="1142">
          <cell r="AF1142">
            <v>0</v>
          </cell>
        </row>
        <row r="1143">
          <cell r="AF1143">
            <v>0</v>
          </cell>
        </row>
        <row r="1144">
          <cell r="AF1144">
            <v>0</v>
          </cell>
        </row>
        <row r="1145">
          <cell r="AF1145">
            <v>0</v>
          </cell>
        </row>
        <row r="1146">
          <cell r="AF1146">
            <v>0</v>
          </cell>
        </row>
        <row r="1147">
          <cell r="AF1147">
            <v>0</v>
          </cell>
        </row>
        <row r="1148">
          <cell r="AF1148">
            <v>0</v>
          </cell>
        </row>
        <row r="1149">
          <cell r="AF1149">
            <v>0</v>
          </cell>
        </row>
        <row r="1150">
          <cell r="AF1150">
            <v>0</v>
          </cell>
        </row>
        <row r="1151">
          <cell r="AF1151">
            <v>0</v>
          </cell>
        </row>
        <row r="1152">
          <cell r="AF1152">
            <v>0</v>
          </cell>
        </row>
        <row r="1153">
          <cell r="AF1153">
            <v>0</v>
          </cell>
        </row>
        <row r="1154">
          <cell r="AF1154">
            <v>0</v>
          </cell>
        </row>
        <row r="1155">
          <cell r="AF1155">
            <v>0</v>
          </cell>
        </row>
        <row r="1156">
          <cell r="AF1156">
            <v>0</v>
          </cell>
        </row>
        <row r="1157">
          <cell r="AF1157">
            <v>0</v>
          </cell>
        </row>
        <row r="1158">
          <cell r="AF1158">
            <v>0</v>
          </cell>
        </row>
        <row r="1159">
          <cell r="AF1159">
            <v>0</v>
          </cell>
        </row>
        <row r="1160">
          <cell r="AF1160">
            <v>0</v>
          </cell>
        </row>
        <row r="1161">
          <cell r="AF1161">
            <v>0</v>
          </cell>
        </row>
        <row r="1162">
          <cell r="AF1162">
            <v>0</v>
          </cell>
        </row>
        <row r="1163">
          <cell r="AF1163">
            <v>0</v>
          </cell>
        </row>
        <row r="1164">
          <cell r="AF1164">
            <v>0</v>
          </cell>
        </row>
        <row r="1165">
          <cell r="AF1165">
            <v>0</v>
          </cell>
        </row>
        <row r="1166">
          <cell r="AF1166">
            <v>0</v>
          </cell>
        </row>
        <row r="1167">
          <cell r="AF1167">
            <v>0</v>
          </cell>
        </row>
        <row r="1168">
          <cell r="AF1168">
            <v>0</v>
          </cell>
        </row>
        <row r="1169">
          <cell r="AF1169">
            <v>0</v>
          </cell>
        </row>
        <row r="1170">
          <cell r="AF1170">
            <v>0</v>
          </cell>
        </row>
        <row r="1171">
          <cell r="AF1171">
            <v>0</v>
          </cell>
        </row>
        <row r="1172">
          <cell r="AF1172">
            <v>0</v>
          </cell>
        </row>
        <row r="1173">
          <cell r="AF1173">
            <v>0</v>
          </cell>
        </row>
        <row r="1174">
          <cell r="AF1174">
            <v>0</v>
          </cell>
        </row>
        <row r="1175">
          <cell r="AF1175">
            <v>0</v>
          </cell>
        </row>
        <row r="1176">
          <cell r="AF1176">
            <v>0</v>
          </cell>
        </row>
        <row r="1177">
          <cell r="AF1177">
            <v>0</v>
          </cell>
        </row>
        <row r="1178">
          <cell r="AF1178">
            <v>0</v>
          </cell>
        </row>
        <row r="1179">
          <cell r="AF1179">
            <v>0</v>
          </cell>
        </row>
        <row r="1180">
          <cell r="AF1180">
            <v>0</v>
          </cell>
        </row>
        <row r="1181">
          <cell r="AF1181">
            <v>0</v>
          </cell>
        </row>
        <row r="1182">
          <cell r="AF1182">
            <v>0</v>
          </cell>
        </row>
        <row r="1183">
          <cell r="AF1183">
            <v>0</v>
          </cell>
        </row>
        <row r="1184">
          <cell r="AF1184">
            <v>0</v>
          </cell>
        </row>
        <row r="1185">
          <cell r="AF1185">
            <v>0</v>
          </cell>
        </row>
        <row r="1186">
          <cell r="AF1186">
            <v>0</v>
          </cell>
        </row>
        <row r="1187">
          <cell r="AF1187">
            <v>0</v>
          </cell>
        </row>
        <row r="1188">
          <cell r="AF1188">
            <v>0</v>
          </cell>
        </row>
        <row r="1189">
          <cell r="AF1189">
            <v>0</v>
          </cell>
        </row>
        <row r="1190">
          <cell r="AF1190">
            <v>0</v>
          </cell>
        </row>
        <row r="1191">
          <cell r="AF1191">
            <v>0</v>
          </cell>
        </row>
        <row r="1192">
          <cell r="AF1192">
            <v>0</v>
          </cell>
        </row>
        <row r="1193">
          <cell r="AF1193">
            <v>0</v>
          </cell>
        </row>
        <row r="1194">
          <cell r="AF1194">
            <v>0</v>
          </cell>
        </row>
        <row r="1195">
          <cell r="AF1195">
            <v>0</v>
          </cell>
        </row>
        <row r="1196">
          <cell r="AF1196">
            <v>0</v>
          </cell>
        </row>
        <row r="1197">
          <cell r="AF1197">
            <v>0</v>
          </cell>
        </row>
        <row r="1198">
          <cell r="AF1198">
            <v>0</v>
          </cell>
        </row>
        <row r="1199">
          <cell r="AF1199">
            <v>0</v>
          </cell>
        </row>
        <row r="1200">
          <cell r="AF1200">
            <v>0</v>
          </cell>
        </row>
        <row r="1201">
          <cell r="AF120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B13">
            <v>0</v>
          </cell>
          <cell r="C13">
            <v>0</v>
          </cell>
          <cell r="D13">
            <v>0</v>
          </cell>
          <cell r="E13">
            <v>98327630.054619491</v>
          </cell>
          <cell r="F13">
            <v>137397053.3537094</v>
          </cell>
          <cell r="G13">
            <v>214071989.51078752</v>
          </cell>
          <cell r="H13">
            <v>67825418.788699806</v>
          </cell>
          <cell r="I13">
            <v>100739765.71215811</v>
          </cell>
          <cell r="J13">
            <v>161409642.80719095</v>
          </cell>
          <cell r="K13">
            <v>206186807.12265497</v>
          </cell>
          <cell r="L13">
            <v>236258782.9110392</v>
          </cell>
          <cell r="M13">
            <v>272630513.99268025</v>
          </cell>
          <cell r="N13">
            <v>272845607.75740862</v>
          </cell>
          <cell r="O13">
            <v>290697006.07204592</v>
          </cell>
          <cell r="P13">
            <v>330233294.23695153</v>
          </cell>
          <cell r="Q13">
            <v>351640135.05475634</v>
          </cell>
          <cell r="R13">
            <v>385170431.66605419</v>
          </cell>
          <cell r="S13">
            <v>419411521.0591867</v>
          </cell>
          <cell r="T13">
            <v>445811307.62864059</v>
          </cell>
          <cell r="U13">
            <v>445472556.59380805</v>
          </cell>
          <cell r="V13">
            <v>467042309.83196718</v>
          </cell>
          <cell r="W13">
            <v>492065238.61060107</v>
          </cell>
          <cell r="X13">
            <v>547967105.60967779</v>
          </cell>
          <cell r="Y13">
            <v>545097445.75104165</v>
          </cell>
          <cell r="Z13">
            <v>573903366.80317092</v>
          </cell>
          <cell r="AA13">
            <v>665769772.47375214</v>
          </cell>
          <cell r="AB13">
            <v>822937924.29496098</v>
          </cell>
          <cell r="AC13">
            <v>1042001801.1183544</v>
          </cell>
          <cell r="AD13">
            <v>1362420641.6359832</v>
          </cell>
        </row>
        <row r="16">
          <cell r="B16">
            <v>0</v>
          </cell>
        </row>
      </sheetData>
      <sheetData sheetId="27"/>
      <sheetData sheetId="28">
        <row r="10">
          <cell r="C10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76.7109375" bestFit="1" customWidth="1"/>
    <col min="2" max="2" width="14.85546875" customWidth="1"/>
    <col min="3" max="14" width="12.7109375" bestFit="1" customWidth="1"/>
    <col min="16" max="16" width="9.5703125" bestFit="1" customWidth="1"/>
  </cols>
  <sheetData>
    <row r="1" spans="1:16" ht="18" x14ac:dyDescent="0.25">
      <c r="A1" s="56" t="s">
        <v>117</v>
      </c>
      <c r="B1" s="128" t="s">
        <v>126</v>
      </c>
    </row>
    <row r="2" spans="1:16" ht="15.75" x14ac:dyDescent="0.25">
      <c r="A2" s="45" t="s">
        <v>52</v>
      </c>
      <c r="B2" s="78">
        <v>2018</v>
      </c>
      <c r="C2" s="78">
        <v>2019</v>
      </c>
      <c r="D2" s="78">
        <v>2020</v>
      </c>
      <c r="E2" s="78">
        <v>2021</v>
      </c>
      <c r="F2" s="78">
        <v>2022</v>
      </c>
      <c r="G2" s="78">
        <v>2023</v>
      </c>
      <c r="H2" s="78">
        <v>2024</v>
      </c>
      <c r="I2" s="78">
        <v>2025</v>
      </c>
      <c r="J2" s="78">
        <v>2026</v>
      </c>
      <c r="K2" s="78">
        <v>2027</v>
      </c>
      <c r="L2" s="78">
        <v>2028</v>
      </c>
      <c r="M2" s="78">
        <v>2029</v>
      </c>
      <c r="N2" s="78">
        <v>2030</v>
      </c>
    </row>
    <row r="3" spans="1:16" x14ac:dyDescent="0.25">
      <c r="A3" s="46" t="s">
        <v>64</v>
      </c>
      <c r="B3" s="51">
        <v>12364</v>
      </c>
      <c r="C3" s="51">
        <v>12268.925393857291</v>
      </c>
      <c r="D3" s="51">
        <v>12148.224406573872</v>
      </c>
      <c r="E3" s="51">
        <v>12012.686809552975</v>
      </c>
      <c r="F3" s="51">
        <v>11897.362228573658</v>
      </c>
      <c r="G3" s="51">
        <v>11824.560404039339</v>
      </c>
      <c r="H3" s="51">
        <v>11815.916386857729</v>
      </c>
      <c r="I3" s="51">
        <v>11742.461500447793</v>
      </c>
      <c r="J3" s="51">
        <v>11743.563972519367</v>
      </c>
      <c r="K3" s="51">
        <v>11773.336615198308</v>
      </c>
      <c r="L3" s="51">
        <v>11806.345207908767</v>
      </c>
      <c r="M3" s="51">
        <v>11762.880207687642</v>
      </c>
      <c r="N3" s="51">
        <v>11719.172971541748</v>
      </c>
      <c r="P3" s="47"/>
    </row>
    <row r="4" spans="1:16" x14ac:dyDescent="0.25">
      <c r="A4" s="48"/>
      <c r="B4" s="10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x14ac:dyDescent="0.25">
      <c r="A5" s="49" t="s">
        <v>53</v>
      </c>
      <c r="B5" s="107">
        <f>'E IS CONSOL'!B13</f>
        <v>1366111.38429</v>
      </c>
      <c r="C5" s="107">
        <f>'E IS CONSOL'!C13</f>
        <v>1317342.9179230402</v>
      </c>
      <c r="D5" s="107">
        <f>'E IS CONSOL'!D13</f>
        <v>1235182.55236566</v>
      </c>
      <c r="E5" s="107">
        <f>'E IS CONSOL'!E13</f>
        <v>1232688.1809900468</v>
      </c>
      <c r="F5" s="107">
        <f>'E IS CONSOL'!F13</f>
        <v>1195200.7115694983</v>
      </c>
      <c r="G5" s="107">
        <f>'E IS CONSOL'!G13</f>
        <v>1183941.9979929014</v>
      </c>
      <c r="H5" s="107">
        <f>'E IS CONSOL'!H13</f>
        <v>1191273.9528402903</v>
      </c>
      <c r="I5" s="107">
        <f>'E IS CONSOL'!I13</f>
        <v>1192387.9137121844</v>
      </c>
      <c r="J5" s="107">
        <f>'E IS CONSOL'!J13</f>
        <v>1201005.3228188087</v>
      </c>
      <c r="K5" s="107">
        <f>'E IS CONSOL'!K13</f>
        <v>1212127.1609456497</v>
      </c>
      <c r="L5" s="107">
        <f>'E IS CONSOL'!L13</f>
        <v>1224310.9815604659</v>
      </c>
      <c r="M5" s="107">
        <f>'E IS CONSOL'!M13</f>
        <v>1228941.2982893263</v>
      </c>
      <c r="N5" s="107">
        <f>'E IS CONSOL'!N13</f>
        <v>1256037.4213316177</v>
      </c>
    </row>
    <row r="6" spans="1:16" x14ac:dyDescent="0.25">
      <c r="A6" s="50"/>
      <c r="B6" s="126" t="s">
        <v>127</v>
      </c>
      <c r="C6" s="127">
        <f>SUM(C5:N5)</f>
        <v>14670440.412339492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6" x14ac:dyDescent="0.25">
      <c r="A7" s="52" t="s">
        <v>12</v>
      </c>
      <c r="B7" s="46"/>
      <c r="C7" s="51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6" x14ac:dyDescent="0.25">
      <c r="A8" s="57" t="s">
        <v>13</v>
      </c>
      <c r="B8" s="51">
        <f>'E IS CONSOL'!B16</f>
        <v>421052.05099999998</v>
      </c>
      <c r="C8" s="51">
        <f>'E IS CONSOL'!C16</f>
        <v>345565.95979464246</v>
      </c>
      <c r="D8" s="51">
        <f>'E IS CONSOL'!D16</f>
        <v>300980.70197577891</v>
      </c>
      <c r="E8" s="51">
        <f>'E IS CONSOL'!E16</f>
        <v>298824.25656533998</v>
      </c>
      <c r="F8" s="51">
        <f>'E IS CONSOL'!F16</f>
        <v>308662.3125610408</v>
      </c>
      <c r="G8" s="51">
        <f>'E IS CONSOL'!G16</f>
        <v>298335.9022642427</v>
      </c>
      <c r="H8" s="51">
        <f>'E IS CONSOL'!H16</f>
        <v>304497.86310849973</v>
      </c>
      <c r="I8" s="51">
        <f>'E IS CONSOL'!I16</f>
        <v>308682.3285308893</v>
      </c>
      <c r="J8" s="51">
        <f>'E IS CONSOL'!J16</f>
        <v>315421.34308854211</v>
      </c>
      <c r="K8" s="51">
        <f>'E IS CONSOL'!K16</f>
        <v>321266.70641323674</v>
      </c>
      <c r="L8" s="51">
        <f>'E IS CONSOL'!L16</f>
        <v>329396.0000157287</v>
      </c>
      <c r="M8" s="51">
        <f>'E IS CONSOL'!M16</f>
        <v>334988.19772276783</v>
      </c>
      <c r="N8" s="51">
        <f>'E IS CONSOL'!N16</f>
        <v>338200.30114136077</v>
      </c>
    </row>
    <row r="9" spans="1:16" x14ac:dyDescent="0.25">
      <c r="A9" s="57" t="s">
        <v>14</v>
      </c>
      <c r="B9" s="51">
        <f>'E IS CONSOL'!B17</f>
        <v>109193.76000000001</v>
      </c>
      <c r="C9" s="51">
        <f>'E IS CONSOL'!C17</f>
        <v>112851.76890944251</v>
      </c>
      <c r="D9" s="51">
        <f>'E IS CONSOL'!D17</f>
        <v>115964.11182123066</v>
      </c>
      <c r="E9" s="51">
        <f>'E IS CONSOL'!E17</f>
        <v>124062.99016126162</v>
      </c>
      <c r="F9" s="51">
        <f>'E IS CONSOL'!F17</f>
        <v>161658.33925717504</v>
      </c>
      <c r="G9" s="51">
        <f>'E IS CONSOL'!G17</f>
        <v>216780.30378570256</v>
      </c>
      <c r="H9" s="51">
        <f>'E IS CONSOL'!H17</f>
        <v>230034.74308015167</v>
      </c>
      <c r="I9" s="51">
        <f>'E IS CONSOL'!I17</f>
        <v>241443.37659685704</v>
      </c>
      <c r="J9" s="51">
        <f>'E IS CONSOL'!J17</f>
        <v>260559.77784398766</v>
      </c>
      <c r="K9" s="51">
        <f>'E IS CONSOL'!K17</f>
        <v>263125.94370683708</v>
      </c>
      <c r="L9" s="51">
        <f>'E IS CONSOL'!L17</f>
        <v>268536.15243018669</v>
      </c>
      <c r="M9" s="51">
        <f>'E IS CONSOL'!M17</f>
        <v>268961.08007950831</v>
      </c>
      <c r="N9" s="51">
        <f>'E IS CONSOL'!N17</f>
        <v>299303.23909189022</v>
      </c>
    </row>
    <row r="10" spans="1:16" x14ac:dyDescent="0.25">
      <c r="A10" s="57" t="s">
        <v>15</v>
      </c>
      <c r="B10" s="58">
        <f>'E IS CONSOL'!B18</f>
        <v>296307.212</v>
      </c>
      <c r="C10" s="58">
        <f>'E IS CONSOL'!C18</f>
        <v>243848.93193139837</v>
      </c>
      <c r="D10" s="58">
        <f>'E IS CONSOL'!D18</f>
        <v>241641.85933976807</v>
      </c>
      <c r="E10" s="58">
        <f>'E IS CONSOL'!E18</f>
        <v>237942.89677109546</v>
      </c>
      <c r="F10" s="58">
        <f>'E IS CONSOL'!F18</f>
        <v>256660.57014281157</v>
      </c>
      <c r="G10" s="58">
        <f>'E IS CONSOL'!G18</f>
        <v>253482.61814098695</v>
      </c>
      <c r="H10" s="58">
        <f>'E IS CONSOL'!H18</f>
        <v>261181.97516217775</v>
      </c>
      <c r="I10" s="58">
        <f>'E IS CONSOL'!I18</f>
        <v>270023.72289348999</v>
      </c>
      <c r="J10" s="58">
        <f>'E IS CONSOL'!J18</f>
        <v>267603.55166393815</v>
      </c>
      <c r="K10" s="58">
        <f>'E IS CONSOL'!K18</f>
        <v>280103.49422441295</v>
      </c>
      <c r="L10" s="58">
        <f>'E IS CONSOL'!L18</f>
        <v>284554.22589097731</v>
      </c>
      <c r="M10" s="58">
        <f>'E IS CONSOL'!M18</f>
        <v>285559.24835091218</v>
      </c>
      <c r="N10" s="58">
        <f>'E IS CONSOL'!N18</f>
        <v>295478.12416718021</v>
      </c>
    </row>
    <row r="11" spans="1:16" x14ac:dyDescent="0.25">
      <c r="A11" s="102" t="s">
        <v>103</v>
      </c>
      <c r="B11" s="76"/>
      <c r="C11" s="59">
        <f>(C10-B10)/B10</f>
        <v>-0.1770401729830377</v>
      </c>
      <c r="D11" s="59">
        <f>(D10-C10)/C10</f>
        <v>-9.0509832220680691E-3</v>
      </c>
      <c r="E11" s="59">
        <f t="shared" ref="E11:N11" si="0">(E10-D10)/D10</f>
        <v>-1.5307623351265334E-2</v>
      </c>
      <c r="F11" s="59">
        <f t="shared" si="0"/>
        <v>7.8664560387035995E-2</v>
      </c>
      <c r="G11" s="59">
        <f t="shared" si="0"/>
        <v>-1.2381925279977144E-2</v>
      </c>
      <c r="H11" s="59">
        <f t="shared" si="0"/>
        <v>3.0374299735646679E-2</v>
      </c>
      <c r="I11" s="59">
        <f t="shared" si="0"/>
        <v>3.3852825126320686E-2</v>
      </c>
      <c r="J11" s="59">
        <f t="shared" si="0"/>
        <v>-8.9628096510115385E-3</v>
      </c>
      <c r="K11" s="59">
        <f t="shared" si="0"/>
        <v>4.6710675111563807E-2</v>
      </c>
      <c r="L11" s="59">
        <f t="shared" si="0"/>
        <v>1.5889597089419127E-2</v>
      </c>
      <c r="M11" s="59">
        <f t="shared" si="0"/>
        <v>3.531918940187985E-3</v>
      </c>
      <c r="N11" s="59">
        <f t="shared" si="0"/>
        <v>3.4734913589908066E-2</v>
      </c>
    </row>
    <row r="12" spans="1:16" x14ac:dyDescent="0.25">
      <c r="A12" s="57" t="s">
        <v>16</v>
      </c>
      <c r="B12" s="51">
        <f>'E IS CONSOL'!B19</f>
        <v>214062.79399999999</v>
      </c>
      <c r="C12" s="51">
        <f>'E IS CONSOL'!C19</f>
        <v>225957.75729925188</v>
      </c>
      <c r="D12" s="51">
        <f>'E IS CONSOL'!D19</f>
        <v>233211.58107315048</v>
      </c>
      <c r="E12" s="51">
        <f>'E IS CONSOL'!E19</f>
        <v>244641.34000914384</v>
      </c>
      <c r="F12" s="51">
        <f>'E IS CONSOL'!F19</f>
        <v>254354.37755405236</v>
      </c>
      <c r="G12" s="51">
        <f>'E IS CONSOL'!G19</f>
        <v>261269.38171032834</v>
      </c>
      <c r="H12" s="51">
        <f>'E IS CONSOL'!H19</f>
        <v>273839.83751526044</v>
      </c>
      <c r="I12" s="51">
        <f>'E IS CONSOL'!I19</f>
        <v>286830.45541495568</v>
      </c>
      <c r="J12" s="51">
        <f>'E IS CONSOL'!J19</f>
        <v>279660.69347473461</v>
      </c>
      <c r="K12" s="51">
        <f>'E IS CONSOL'!K19</f>
        <v>286729.2382375031</v>
      </c>
      <c r="L12" s="51">
        <f>'E IS CONSOL'!L19</f>
        <v>293797.78239327163</v>
      </c>
      <c r="M12" s="51">
        <f>'E IS CONSOL'!M19</f>
        <v>301071.26535254013</v>
      </c>
      <c r="N12" s="51">
        <f>'E IS CONSOL'!N19</f>
        <v>308344.74831180862</v>
      </c>
    </row>
    <row r="13" spans="1:16" x14ac:dyDescent="0.25">
      <c r="A13" s="57" t="s">
        <v>17</v>
      </c>
      <c r="B13" s="51">
        <f>'E IS CONSOL'!B20</f>
        <v>60830.673999999999</v>
      </c>
      <c r="C13" s="51">
        <f>'E IS CONSOL'!C20</f>
        <v>60334.856177562389</v>
      </c>
      <c r="D13" s="51">
        <f>'E IS CONSOL'!D20</f>
        <v>59802.9712598154</v>
      </c>
      <c r="E13" s="51">
        <f>'E IS CONSOL'!E20</f>
        <v>59201.434244524804</v>
      </c>
      <c r="F13" s="51">
        <f>'E IS CONSOL'!F20</f>
        <v>58698.198554629686</v>
      </c>
      <c r="G13" s="51">
        <f>'E IS CONSOL'!G20</f>
        <v>58400.187001701277</v>
      </c>
      <c r="H13" s="51">
        <f>'E IS CONSOL'!H20</f>
        <v>58411.091616945552</v>
      </c>
      <c r="I13" s="51">
        <f>'E IS CONSOL'!I20</f>
        <v>58113.120397359628</v>
      </c>
      <c r="J13" s="51">
        <f>'E IS CONSOL'!J20</f>
        <v>58173.983417006813</v>
      </c>
      <c r="K13" s="51">
        <f>'E IS CONSOL'!K20</f>
        <v>59847.853885166616</v>
      </c>
      <c r="L13" s="51">
        <f>'E IS CONSOL'!L20</f>
        <v>60069.170881380094</v>
      </c>
      <c r="M13" s="51">
        <f>'E IS CONSOL'!M20</f>
        <v>59916.37422146109</v>
      </c>
      <c r="N13" s="51">
        <f>'E IS CONSOL'!N20</f>
        <v>61524.862356626938</v>
      </c>
    </row>
    <row r="14" spans="1:16" x14ac:dyDescent="0.25">
      <c r="A14" s="57" t="s">
        <v>18</v>
      </c>
      <c r="B14" s="54">
        <f>'E IS CONSOL'!B21</f>
        <v>687.197</v>
      </c>
      <c r="C14" s="54">
        <f>'E IS CONSOL'!C21</f>
        <v>14060.983575185042</v>
      </c>
      <c r="D14" s="54">
        <f>'E IS CONSOL'!D21</f>
        <v>13230.587345185044</v>
      </c>
      <c r="E14" s="54">
        <f>'E IS CONSOL'!E21</f>
        <v>13867.133345185044</v>
      </c>
      <c r="F14" s="54">
        <f>'E IS CONSOL'!F21</f>
        <v>14814.503045185043</v>
      </c>
      <c r="G14" s="54">
        <f>'E IS CONSOL'!G21</f>
        <v>15262.749305185042</v>
      </c>
      <c r="H14" s="54">
        <f>'E IS CONSOL'!H21</f>
        <v>15742.972932425213</v>
      </c>
      <c r="I14" s="54">
        <f>'E IS CONSOL'!I21</f>
        <v>16287.067305185043</v>
      </c>
      <c r="J14" s="54">
        <f>'E IS CONSOL'!J21</f>
        <v>16764.730525185041</v>
      </c>
      <c r="K14" s="54">
        <f>'E IS CONSOL'!K21</f>
        <v>17482.334421685046</v>
      </c>
      <c r="L14" s="54">
        <f>'E IS CONSOL'!L21</f>
        <v>18221.085946977677</v>
      </c>
      <c r="M14" s="54">
        <f>'E IS CONSOL'!M21</f>
        <v>15375.128891851708</v>
      </c>
      <c r="N14" s="54">
        <f>'E IS CONSOL'!N21</f>
        <v>15898.754661851708</v>
      </c>
    </row>
    <row r="15" spans="1:16" x14ac:dyDescent="0.25">
      <c r="A15" s="106" t="s">
        <v>65</v>
      </c>
      <c r="B15" s="107">
        <f>SUM(B8:B10,B12:B14)</f>
        <v>1102133.6879999998</v>
      </c>
      <c r="C15" s="107">
        <f t="shared" ref="C15:N15" si="1">SUM(C8:C10,C12:C14)</f>
        <v>1002620.2576874826</v>
      </c>
      <c r="D15" s="107">
        <f t="shared" si="1"/>
        <v>964831.81281492859</v>
      </c>
      <c r="E15" s="107">
        <f t="shared" si="1"/>
        <v>978540.05109655077</v>
      </c>
      <c r="F15" s="107">
        <f t="shared" si="1"/>
        <v>1054848.3011148947</v>
      </c>
      <c r="G15" s="107">
        <f t="shared" si="1"/>
        <v>1103531.1422081466</v>
      </c>
      <c r="H15" s="107">
        <f t="shared" si="1"/>
        <v>1143708.4834154604</v>
      </c>
      <c r="I15" s="107">
        <f t="shared" si="1"/>
        <v>1181380.0711387368</v>
      </c>
      <c r="J15" s="107">
        <f t="shared" si="1"/>
        <v>1198184.0800133946</v>
      </c>
      <c r="K15" s="107">
        <f t="shared" si="1"/>
        <v>1228555.5708888413</v>
      </c>
      <c r="L15" s="107">
        <f t="shared" si="1"/>
        <v>1254574.417558522</v>
      </c>
      <c r="M15" s="107">
        <f t="shared" si="1"/>
        <v>1265871.2946190415</v>
      </c>
      <c r="N15" s="107">
        <f t="shared" si="1"/>
        <v>1318750.0297307184</v>
      </c>
    </row>
    <row r="16" spans="1:16" x14ac:dyDescent="0.25">
      <c r="A16" s="106"/>
      <c r="B16" s="130" t="s">
        <v>127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 x14ac:dyDescent="0.25">
      <c r="A17" s="50"/>
      <c r="B17" s="126" t="s">
        <v>122</v>
      </c>
      <c r="C17" s="127">
        <f>SUM(C10:N10)</f>
        <v>3178081.2186791492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x14ac:dyDescent="0.25">
      <c r="A18" s="50"/>
      <c r="B18" s="126" t="s">
        <v>118</v>
      </c>
      <c r="C18" s="127">
        <f>-SUM(C37:N38)</f>
        <v>2113554.3037732132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x14ac:dyDescent="0.25">
      <c r="A19" s="50"/>
      <c r="B19" s="126" t="s">
        <v>119</v>
      </c>
      <c r="C19" s="127">
        <f>SUM(C9:N9)</f>
        <v>2563281.8267642311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x14ac:dyDescent="0.25">
      <c r="A20" s="50"/>
      <c r="B20" s="126" t="s">
        <v>120</v>
      </c>
      <c r="C20" s="127">
        <f>-SUM(C36:N36)</f>
        <v>2681736.7833304997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x14ac:dyDescent="0.25">
      <c r="A21" s="50"/>
      <c r="B21" s="126" t="s">
        <v>13</v>
      </c>
      <c r="C21" s="127">
        <f>SUM(C8:N8)</f>
        <v>3804821.8731820704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x14ac:dyDescent="0.25">
      <c r="A22" s="50"/>
      <c r="B22" s="126" t="s">
        <v>124</v>
      </c>
      <c r="C22" s="127">
        <f>SUM(C13:N14)</f>
        <v>899502.1353152669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x14ac:dyDescent="0.25">
      <c r="A23" s="50"/>
      <c r="B23" s="126" t="s">
        <v>121</v>
      </c>
      <c r="C23" s="127">
        <f>-SUM(C42:N42)</f>
        <v>1178865.8844106281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x14ac:dyDescent="0.25">
      <c r="A24" s="50"/>
      <c r="B24" s="126" t="s">
        <v>123</v>
      </c>
      <c r="C24" s="127">
        <f>SUM(C17:C23)</f>
        <v>16419844.025455061</v>
      </c>
      <c r="D24" s="127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x14ac:dyDescent="0.25">
      <c r="A25" s="53" t="s">
        <v>54</v>
      </c>
      <c r="B25" s="107">
        <f t="shared" ref="B25:N25" si="2">B5-B15</f>
        <v>263977.69629000011</v>
      </c>
      <c r="C25" s="107">
        <f t="shared" si="2"/>
        <v>314722.66023555759</v>
      </c>
      <c r="D25" s="107">
        <f t="shared" si="2"/>
        <v>270350.73955073138</v>
      </c>
      <c r="E25" s="107">
        <f t="shared" si="2"/>
        <v>254148.12989349605</v>
      </c>
      <c r="F25" s="107">
        <f t="shared" si="2"/>
        <v>140352.41045460361</v>
      </c>
      <c r="G25" s="107">
        <f t="shared" si="2"/>
        <v>80410.855784754734</v>
      </c>
      <c r="H25" s="107">
        <f t="shared" si="2"/>
        <v>47565.469424829818</v>
      </c>
      <c r="I25" s="107">
        <f t="shared" si="2"/>
        <v>11007.842573447619</v>
      </c>
      <c r="J25" s="107">
        <f t="shared" si="2"/>
        <v>2821.2428054141346</v>
      </c>
      <c r="K25" s="107">
        <f t="shared" si="2"/>
        <v>-16428.409943191567</v>
      </c>
      <c r="L25" s="107">
        <f t="shared" si="2"/>
        <v>-30263.435998056084</v>
      </c>
      <c r="M25" s="107">
        <f t="shared" si="2"/>
        <v>-36929.996329715243</v>
      </c>
      <c r="N25" s="107">
        <f t="shared" si="2"/>
        <v>-62712.608399100602</v>
      </c>
    </row>
    <row r="26" spans="1:14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s="101" customFormat="1" x14ac:dyDescent="0.25"/>
    <row r="28" spans="1:14" ht="15.75" x14ac:dyDescent="0.25">
      <c r="A28" s="55" t="s">
        <v>55</v>
      </c>
      <c r="B28" s="104">
        <v>2018</v>
      </c>
      <c r="C28" s="104">
        <v>2019</v>
      </c>
      <c r="D28" s="104">
        <v>2020</v>
      </c>
      <c r="E28" s="104">
        <v>2021</v>
      </c>
      <c r="F28" s="104">
        <v>2022</v>
      </c>
      <c r="G28" s="104">
        <v>2023</v>
      </c>
      <c r="H28" s="104">
        <v>2024</v>
      </c>
      <c r="I28" s="104">
        <v>2025</v>
      </c>
      <c r="J28" s="104">
        <v>2026</v>
      </c>
      <c r="K28" s="104">
        <v>2027</v>
      </c>
      <c r="L28" s="104">
        <v>2028</v>
      </c>
      <c r="M28" s="104">
        <v>2029</v>
      </c>
      <c r="N28" s="105">
        <v>2030</v>
      </c>
    </row>
    <row r="29" spans="1:14" x14ac:dyDescent="0.25">
      <c r="A29" s="89" t="s">
        <v>93</v>
      </c>
      <c r="B29" s="80"/>
      <c r="C29" s="80">
        <v>228775.67552229177</v>
      </c>
      <c r="D29" s="80">
        <v>207368.50147309594</v>
      </c>
      <c r="E29" s="80">
        <v>192420.17495070308</v>
      </c>
      <c r="F29" s="80">
        <v>80165.19534964567</v>
      </c>
      <c r="G29" s="80">
        <v>17093.421469218418</v>
      </c>
      <c r="H29" s="80">
        <v>-23214.738049625579</v>
      </c>
      <c r="I29" s="80">
        <v>-118972.61040625739</v>
      </c>
      <c r="J29" s="80">
        <v>-73651.936492288514</v>
      </c>
      <c r="K29" s="80">
        <v>-92288.557024382782</v>
      </c>
      <c r="L29" s="80">
        <v>-111412.82672508628</v>
      </c>
      <c r="M29" s="80">
        <v>-121175.43532833943</v>
      </c>
      <c r="N29" s="80">
        <v>-150767.45716330776</v>
      </c>
    </row>
    <row r="30" spans="1:14" x14ac:dyDescent="0.25">
      <c r="A30" s="86" t="s">
        <v>94</v>
      </c>
      <c r="B30" s="81"/>
      <c r="C30" s="81">
        <v>225957.75729925188</v>
      </c>
      <c r="D30" s="81">
        <v>233211.58107315048</v>
      </c>
      <c r="E30" s="81">
        <v>244641.34000914384</v>
      </c>
      <c r="F30" s="81">
        <v>254354.37755405236</v>
      </c>
      <c r="G30" s="81">
        <v>261269.38171032834</v>
      </c>
      <c r="H30" s="81">
        <v>273839.83751526044</v>
      </c>
      <c r="I30" s="81">
        <v>286830.45541495568</v>
      </c>
      <c r="J30" s="81">
        <v>279660.69347473461</v>
      </c>
      <c r="K30" s="81">
        <v>286729.2382375031</v>
      </c>
      <c r="L30" s="81">
        <v>293797.78239327163</v>
      </c>
      <c r="M30" s="81">
        <v>301071.26535254013</v>
      </c>
      <c r="N30" s="81">
        <v>308344.74831180862</v>
      </c>
    </row>
    <row r="31" spans="1:14" x14ac:dyDescent="0.25">
      <c r="A31" s="86" t="s">
        <v>95</v>
      </c>
      <c r="B31" s="8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58902.246771236394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</row>
    <row r="32" spans="1:14" x14ac:dyDescent="0.25">
      <c r="A32" s="86" t="s">
        <v>96</v>
      </c>
      <c r="B32" s="81"/>
      <c r="C32" s="81">
        <v>14060.983575185042</v>
      </c>
      <c r="D32" s="81">
        <v>13230.587345185044</v>
      </c>
      <c r="E32" s="81">
        <v>13867.133345185044</v>
      </c>
      <c r="F32" s="81">
        <v>14814.503045185043</v>
      </c>
      <c r="G32" s="81">
        <v>15262.749305185042</v>
      </c>
      <c r="H32" s="81">
        <v>15742.972932425213</v>
      </c>
      <c r="I32" s="81">
        <v>16287.067305185043</v>
      </c>
      <c r="J32" s="81">
        <v>16764.730525185041</v>
      </c>
      <c r="K32" s="81">
        <v>17482.334421685046</v>
      </c>
      <c r="L32" s="81">
        <v>18221.085946977677</v>
      </c>
      <c r="M32" s="81">
        <v>15375.128891851708</v>
      </c>
      <c r="N32" s="81">
        <v>15898.754661851708</v>
      </c>
    </row>
    <row r="33" spans="1:14" x14ac:dyDescent="0.25">
      <c r="A33" s="87" t="s">
        <v>97</v>
      </c>
      <c r="B33" s="81"/>
      <c r="C33" s="81">
        <v>96370.937326404994</v>
      </c>
      <c r="D33" s="81">
        <v>84507.622731972282</v>
      </c>
      <c r="E33" s="81">
        <v>82074.976875344772</v>
      </c>
      <c r="F33" s="81">
        <v>82220.282155584602</v>
      </c>
      <c r="G33" s="81">
        <v>86382.482680468238</v>
      </c>
      <c r="H33" s="81">
        <v>94035.952280155063</v>
      </c>
      <c r="I33" s="81">
        <v>94894.388370744055</v>
      </c>
      <c r="J33" s="81">
        <v>96870.801931512789</v>
      </c>
      <c r="K33" s="81">
        <v>96267.752607047936</v>
      </c>
      <c r="L33" s="81">
        <v>101350.3226460936</v>
      </c>
      <c r="M33" s="81">
        <v>104227.1628707083</v>
      </c>
      <c r="N33" s="81">
        <v>107950.04629717676</v>
      </c>
    </row>
    <row r="34" spans="1:14" ht="15.75" thickBot="1" x14ac:dyDescent="0.3">
      <c r="A34" s="90" t="s">
        <v>56</v>
      </c>
      <c r="B34" s="82">
        <f>SUM(B29:B33)</f>
        <v>0</v>
      </c>
      <c r="C34" s="82">
        <f t="shared" ref="C34:N34" si="3">SUM(C29:C33)</f>
        <v>565165.35372313368</v>
      </c>
      <c r="D34" s="82">
        <f t="shared" si="3"/>
        <v>538318.29262340371</v>
      </c>
      <c r="E34" s="82">
        <f t="shared" si="3"/>
        <v>533003.62518037669</v>
      </c>
      <c r="F34" s="82">
        <f t="shared" si="3"/>
        <v>431554.35810446768</v>
      </c>
      <c r="G34" s="82">
        <f t="shared" si="3"/>
        <v>380008.03516520001</v>
      </c>
      <c r="H34" s="82">
        <f t="shared" si="3"/>
        <v>360404.02467821515</v>
      </c>
      <c r="I34" s="82">
        <f t="shared" si="3"/>
        <v>337941.54745586379</v>
      </c>
      <c r="J34" s="82">
        <f t="shared" si="3"/>
        <v>319644.2894391439</v>
      </c>
      <c r="K34" s="82">
        <f t="shared" si="3"/>
        <v>308190.76824185334</v>
      </c>
      <c r="L34" s="82">
        <f t="shared" si="3"/>
        <v>301956.36426125665</v>
      </c>
      <c r="M34" s="82">
        <f t="shared" si="3"/>
        <v>299498.12178676069</v>
      </c>
      <c r="N34" s="82">
        <f t="shared" si="3"/>
        <v>281426.09210752934</v>
      </c>
    </row>
    <row r="35" spans="1:14" ht="15.75" thickTop="1" x14ac:dyDescent="0.25">
      <c r="A35" s="86" t="s">
        <v>57</v>
      </c>
      <c r="B35" s="83"/>
      <c r="C35" s="81">
        <v>52078.286665437416</v>
      </c>
      <c r="D35" s="81">
        <v>15142.890578257808</v>
      </c>
      <c r="E35" s="81">
        <v>47449.827415830929</v>
      </c>
      <c r="F35" s="81">
        <v>11645.225394304691</v>
      </c>
      <c r="G35" s="81">
        <v>17214.234077017041</v>
      </c>
      <c r="H35" s="81">
        <v>-9771.9142690239787</v>
      </c>
      <c r="I35" s="81">
        <v>9893.7900327729913</v>
      </c>
      <c r="J35" s="81">
        <v>2747.9660738432594</v>
      </c>
      <c r="K35" s="81">
        <v>-40529.371720584095</v>
      </c>
      <c r="L35" s="81">
        <v>-31068.11692792342</v>
      </c>
      <c r="M35" s="81">
        <v>-19703.634043815335</v>
      </c>
      <c r="N35" s="81">
        <v>-5631.7424706996298</v>
      </c>
    </row>
    <row r="36" spans="1:14" x14ac:dyDescent="0.25">
      <c r="A36" s="86" t="s">
        <v>58</v>
      </c>
      <c r="B36" s="81"/>
      <c r="C36" s="81">
        <v>-275000</v>
      </c>
      <c r="D36" s="81">
        <v>-233695.6833305</v>
      </c>
      <c r="E36" s="81">
        <v>-166375</v>
      </c>
      <c r="F36" s="81">
        <v>-302445.16666666663</v>
      </c>
      <c r="G36" s="81">
        <v>-312554.2666666666</v>
      </c>
      <c r="H36" s="81">
        <v>-341666.66666666663</v>
      </c>
      <c r="I36" s="81">
        <v>-175000</v>
      </c>
      <c r="J36" s="81">
        <v>-175000</v>
      </c>
      <c r="K36" s="81">
        <v>-175000</v>
      </c>
      <c r="L36" s="81">
        <v>-175000</v>
      </c>
      <c r="M36" s="81">
        <v>-175000</v>
      </c>
      <c r="N36" s="81">
        <v>-175000</v>
      </c>
    </row>
    <row r="37" spans="1:14" x14ac:dyDescent="0.25">
      <c r="A37" s="86" t="s">
        <v>59</v>
      </c>
      <c r="B37" s="81"/>
      <c r="C37" s="81">
        <v>-96370.937326404994</v>
      </c>
      <c r="D37" s="81">
        <v>-84507.622731972282</v>
      </c>
      <c r="E37" s="81">
        <v>-82074.976875344772</v>
      </c>
      <c r="F37" s="81">
        <v>-82220.282155584602</v>
      </c>
      <c r="G37" s="81">
        <v>-86382.482680468238</v>
      </c>
      <c r="H37" s="81">
        <v>-94035.952280155063</v>
      </c>
      <c r="I37" s="81">
        <v>-94894.388370744055</v>
      </c>
      <c r="J37" s="81">
        <v>-96870.801931512789</v>
      </c>
      <c r="K37" s="81">
        <v>-96267.752607047936</v>
      </c>
      <c r="L37" s="81">
        <v>-101350.3226460936</v>
      </c>
      <c r="M37" s="81">
        <v>-104227.1628707083</v>
      </c>
      <c r="N37" s="81">
        <v>-107950.04629717676</v>
      </c>
    </row>
    <row r="38" spans="1:14" x14ac:dyDescent="0.25">
      <c r="A38" s="86" t="s">
        <v>60</v>
      </c>
      <c r="B38" s="81"/>
      <c r="C38" s="81">
        <v>-132410</v>
      </c>
      <c r="D38" s="81">
        <v>-136160</v>
      </c>
      <c r="E38" s="81">
        <v>-81105</v>
      </c>
      <c r="F38" s="81">
        <v>-38685</v>
      </c>
      <c r="G38" s="81">
        <v>-35000</v>
      </c>
      <c r="H38" s="81">
        <v>-27643.708999999999</v>
      </c>
      <c r="I38" s="81">
        <v>-43811.218000000001</v>
      </c>
      <c r="J38" s="81">
        <v>-47953.103999999999</v>
      </c>
      <c r="K38" s="81">
        <v>-53626.926999999996</v>
      </c>
      <c r="L38" s="81">
        <v>-95799.41</v>
      </c>
      <c r="M38" s="81">
        <v>-134917.899</v>
      </c>
      <c r="N38" s="81">
        <v>-159289.30799999999</v>
      </c>
    </row>
    <row r="39" spans="1:14" ht="15.75" thickBot="1" x14ac:dyDescent="0.3">
      <c r="A39" s="90" t="s">
        <v>61</v>
      </c>
      <c r="B39" s="82">
        <f>SUM(B34:B38)</f>
        <v>0</v>
      </c>
      <c r="C39" s="82">
        <f t="shared" ref="C39:N39" si="4">SUM(C34:C38)</f>
        <v>113462.70306216608</v>
      </c>
      <c r="D39" s="82">
        <f t="shared" si="4"/>
        <v>99097.877139189251</v>
      </c>
      <c r="E39" s="82">
        <f t="shared" si="4"/>
        <v>250898.47572086286</v>
      </c>
      <c r="F39" s="82">
        <f t="shared" si="4"/>
        <v>19849.13467652112</v>
      </c>
      <c r="G39" s="82">
        <f t="shared" si="4"/>
        <v>-36714.480104917777</v>
      </c>
      <c r="H39" s="82">
        <f t="shared" si="4"/>
        <v>-112714.21753763052</v>
      </c>
      <c r="I39" s="82">
        <f t="shared" si="4"/>
        <v>34129.731117892727</v>
      </c>
      <c r="J39" s="82">
        <f t="shared" si="4"/>
        <v>2568.3495814743583</v>
      </c>
      <c r="K39" s="82">
        <f t="shared" si="4"/>
        <v>-57233.283085778705</v>
      </c>
      <c r="L39" s="82">
        <f t="shared" si="4"/>
        <v>-101261.48531276036</v>
      </c>
      <c r="M39" s="82">
        <f t="shared" si="4"/>
        <v>-134350.57412776293</v>
      </c>
      <c r="N39" s="82">
        <f t="shared" si="4"/>
        <v>-166445.00466034707</v>
      </c>
    </row>
    <row r="40" spans="1:14" ht="15.75" thickTop="1" x14ac:dyDescent="0.25">
      <c r="A40" s="88" t="s">
        <v>98</v>
      </c>
      <c r="B40" s="81"/>
      <c r="C40" s="81">
        <v>0</v>
      </c>
      <c r="D40" s="81">
        <v>0</v>
      </c>
      <c r="E40" s="81">
        <v>0</v>
      </c>
      <c r="F40" s="81">
        <v>99224.528000000006</v>
      </c>
      <c r="G40" s="81">
        <v>138450.85699999999</v>
      </c>
      <c r="H40" s="81">
        <v>215433.726</v>
      </c>
      <c r="I40" s="81">
        <v>68599.817999999999</v>
      </c>
      <c r="J40" s="81">
        <v>101646.351</v>
      </c>
      <c r="K40" s="81">
        <v>162559.87899999999</v>
      </c>
      <c r="L40" s="81">
        <v>207516.87700000001</v>
      </c>
      <c r="M40" s="81">
        <v>237709.62299999999</v>
      </c>
      <c r="N40" s="81">
        <v>274227.42200000002</v>
      </c>
    </row>
    <row r="41" spans="1:14" x14ac:dyDescent="0.25">
      <c r="A41" s="86" t="s">
        <v>99</v>
      </c>
      <c r="B41" s="81"/>
      <c r="C41" s="81">
        <v>-148385</v>
      </c>
      <c r="D41" s="81">
        <v>-41710</v>
      </c>
      <c r="E41" s="81">
        <v>-153075</v>
      </c>
      <c r="F41" s="81">
        <v>-69650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</row>
    <row r="42" spans="1:14" x14ac:dyDescent="0.25">
      <c r="A42" s="86" t="s">
        <v>62</v>
      </c>
      <c r="B42" s="81"/>
      <c r="C42" s="81">
        <v>-92952.146999999997</v>
      </c>
      <c r="D42" s="81">
        <v>-93881.668470000004</v>
      </c>
      <c r="E42" s="81">
        <v>-94820.4851547</v>
      </c>
      <c r="F42" s="81">
        <v>-95768.690006246994</v>
      </c>
      <c r="G42" s="81">
        <v>-96726.376906309466</v>
      </c>
      <c r="H42" s="81">
        <v>-97693.640675372575</v>
      </c>
      <c r="I42" s="81">
        <v>-98670.5770821263</v>
      </c>
      <c r="J42" s="81">
        <v>-99657.282852947566</v>
      </c>
      <c r="K42" s="81">
        <v>-100653.85568147704</v>
      </c>
      <c r="L42" s="81">
        <v>-101660.39423829182</v>
      </c>
      <c r="M42" s="81">
        <v>-102676.99818067474</v>
      </c>
      <c r="N42" s="81">
        <v>-103703.76816248149</v>
      </c>
    </row>
    <row r="43" spans="1:14" ht="15.75" thickBot="1" x14ac:dyDescent="0.3">
      <c r="A43" s="90" t="s">
        <v>63</v>
      </c>
      <c r="B43" s="82">
        <f>SUM(B39:B42)</f>
        <v>0</v>
      </c>
      <c r="C43" s="82">
        <f t="shared" ref="C43:N43" si="5">SUM(C39:C42)</f>
        <v>-127874.44393783392</v>
      </c>
      <c r="D43" s="82">
        <f t="shared" si="5"/>
        <v>-36493.791330810753</v>
      </c>
      <c r="E43" s="82">
        <f t="shared" si="5"/>
        <v>3002.9905661628582</v>
      </c>
      <c r="F43" s="82">
        <f t="shared" si="5"/>
        <v>-46345.027329725868</v>
      </c>
      <c r="G43" s="82">
        <f t="shared" si="5"/>
        <v>5009.9999887727463</v>
      </c>
      <c r="H43" s="82">
        <f>SUM(H39:H42)</f>
        <v>5025.867786996896</v>
      </c>
      <c r="I43" s="82">
        <f t="shared" si="5"/>
        <v>4058.9720357664191</v>
      </c>
      <c r="J43" s="82">
        <f t="shared" si="5"/>
        <v>4557.4177285267797</v>
      </c>
      <c r="K43" s="82">
        <f t="shared" si="5"/>
        <v>4672.7402327442396</v>
      </c>
      <c r="L43" s="82">
        <f t="shared" si="5"/>
        <v>4594.9974489478336</v>
      </c>
      <c r="M43" s="82">
        <f t="shared" si="5"/>
        <v>682.05069156232639</v>
      </c>
      <c r="N43" s="82">
        <f t="shared" si="5"/>
        <v>4078.6491771714645</v>
      </c>
    </row>
    <row r="44" spans="1:14" ht="16.5" thickTop="1" x14ac:dyDescent="0.2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x14ac:dyDescent="0.25">
      <c r="A45" s="91" t="s">
        <v>100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</row>
    <row r="46" spans="1:14" x14ac:dyDescent="0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x14ac:dyDescent="0.25">
      <c r="A47" s="128" t="s">
        <v>125</v>
      </c>
      <c r="B47" s="128"/>
      <c r="C47" s="129">
        <f>C39+C42</f>
        <v>20510.556062166084</v>
      </c>
      <c r="D47" s="129">
        <f t="shared" ref="D47:N47" si="6">D39+D42</f>
        <v>5216.2086691892473</v>
      </c>
      <c r="E47" s="129">
        <f t="shared" si="6"/>
        <v>156077.99056616286</v>
      </c>
      <c r="F47" s="129">
        <f t="shared" si="6"/>
        <v>-75919.555329725874</v>
      </c>
      <c r="G47" s="129">
        <f t="shared" si="6"/>
        <v>-133440.85701122723</v>
      </c>
      <c r="H47" s="129">
        <f t="shared" si="6"/>
        <v>-210407.85821300308</v>
      </c>
      <c r="I47" s="129">
        <f t="shared" si="6"/>
        <v>-64540.845964233573</v>
      </c>
      <c r="J47" s="129">
        <f t="shared" si="6"/>
        <v>-97088.933271473215</v>
      </c>
      <c r="K47" s="129">
        <f t="shared" si="6"/>
        <v>-157887.13876725576</v>
      </c>
      <c r="L47" s="129">
        <f t="shared" si="6"/>
        <v>-202921.87955105217</v>
      </c>
      <c r="M47" s="129">
        <f t="shared" si="6"/>
        <v>-237027.57230843767</v>
      </c>
      <c r="N47" s="129">
        <f t="shared" si="6"/>
        <v>-270148.77282282856</v>
      </c>
    </row>
  </sheetData>
  <conditionalFormatting sqref="B45:N45">
    <cfRule type="cellIs" dxfId="0" priority="1" operator="greaterThan">
      <formula>0</formula>
    </cfRule>
  </conditionalFormatting>
  <pageMargins left="0.7" right="0.7" top="0.75" bottom="0.75" header="0.3" footer="0.3"/>
  <pageSetup scale="50" orientation="landscape" r:id="rId1"/>
  <ignoredErrors>
    <ignoredError sqref="B34:N3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theme="1"/>
    <pageSetUpPr fitToPage="1"/>
  </sheetPr>
  <dimension ref="A1:N69"/>
  <sheetViews>
    <sheetView zoomScale="70" zoomScaleNormal="70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B8" sqref="B8"/>
    </sheetView>
  </sheetViews>
  <sheetFormatPr defaultColWidth="7.5703125" defaultRowHeight="15" x14ac:dyDescent="0.2"/>
  <cols>
    <col min="1" max="1" width="74" style="29" customWidth="1"/>
    <col min="2" max="13" width="21.42578125" style="4" customWidth="1"/>
    <col min="14" max="14" width="14.28515625" style="4" bestFit="1" customWidth="1"/>
    <col min="15" max="16384" width="7.5703125" style="4"/>
  </cols>
  <sheetData>
    <row r="1" spans="1:14" s="30" customFormat="1" ht="18" customHeight="1" x14ac:dyDescent="0.25">
      <c r="A1" s="1" t="s">
        <v>0</v>
      </c>
      <c r="B1" s="2"/>
      <c r="C1" s="3"/>
      <c r="D1" s="33"/>
      <c r="E1" s="33"/>
      <c r="F1" s="33"/>
      <c r="G1" s="33"/>
      <c r="H1" s="4"/>
      <c r="I1" s="4"/>
      <c r="J1" s="4"/>
      <c r="K1" s="4"/>
      <c r="L1" s="4"/>
      <c r="M1" s="5" t="s">
        <v>1</v>
      </c>
      <c r="N1" s="4"/>
    </row>
    <row r="2" spans="1:14" s="30" customFormat="1" ht="18" customHeight="1" x14ac:dyDescent="0.25">
      <c r="A2" s="6" t="s">
        <v>104</v>
      </c>
      <c r="B2" s="4"/>
      <c r="C2" s="109"/>
      <c r="D2" s="4"/>
      <c r="E2" s="4"/>
      <c r="F2" s="4"/>
      <c r="G2" s="4"/>
      <c r="H2" s="4"/>
      <c r="I2" s="4"/>
      <c r="J2" s="4"/>
      <c r="K2" s="4"/>
      <c r="L2" s="5" t="s">
        <v>2</v>
      </c>
      <c r="M2" s="7">
        <f ca="1">TODAY()</f>
        <v>44174</v>
      </c>
      <c r="N2" s="4"/>
    </row>
    <row r="3" spans="1:14" s="30" customFormat="1" ht="18" customHeight="1" x14ac:dyDescent="0.25">
      <c r="A3" s="1" t="s">
        <v>3</v>
      </c>
      <c r="B3" s="2"/>
      <c r="C3" s="110" t="s">
        <v>105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0" customFormat="1" ht="18" customHeight="1" x14ac:dyDescent="0.25">
      <c r="A4" s="8" t="s">
        <v>4</v>
      </c>
      <c r="B4" s="111" t="s">
        <v>5</v>
      </c>
      <c r="C4" s="112" t="s">
        <v>6</v>
      </c>
      <c r="D4" s="112" t="s">
        <v>6</v>
      </c>
      <c r="E4" s="112" t="s">
        <v>6</v>
      </c>
      <c r="F4" s="112" t="s">
        <v>6</v>
      </c>
      <c r="G4" s="112" t="s">
        <v>6</v>
      </c>
      <c r="H4" s="112" t="s">
        <v>6</v>
      </c>
      <c r="I4" s="112" t="s">
        <v>6</v>
      </c>
      <c r="J4" s="112" t="s">
        <v>6</v>
      </c>
      <c r="K4" s="112" t="s">
        <v>6</v>
      </c>
      <c r="L4" s="112" t="s">
        <v>6</v>
      </c>
      <c r="M4" s="113" t="s">
        <v>6</v>
      </c>
      <c r="N4" s="113" t="s">
        <v>6</v>
      </c>
    </row>
    <row r="5" spans="1:14" s="30" customFormat="1" ht="15.75" x14ac:dyDescent="0.25">
      <c r="A5" s="9"/>
      <c r="B5" s="114">
        <v>2018</v>
      </c>
      <c r="C5" s="9">
        <v>2019</v>
      </c>
      <c r="D5" s="9">
        <v>2020</v>
      </c>
      <c r="E5" s="9">
        <v>2021</v>
      </c>
      <c r="F5" s="9">
        <v>2022</v>
      </c>
      <c r="G5" s="9">
        <v>2023</v>
      </c>
      <c r="H5" s="9">
        <v>2024</v>
      </c>
      <c r="I5" s="9">
        <v>2025</v>
      </c>
      <c r="J5" s="9">
        <v>2026</v>
      </c>
      <c r="K5" s="9">
        <v>2027</v>
      </c>
      <c r="L5" s="9">
        <v>2028</v>
      </c>
      <c r="M5" s="9">
        <v>2029</v>
      </c>
      <c r="N5" s="9">
        <v>2030</v>
      </c>
    </row>
    <row r="6" spans="1:14" s="30" customFormat="1" ht="18" customHeight="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4"/>
    </row>
    <row r="7" spans="1:14" s="30" customFormat="1" ht="18" customHeight="1" x14ac:dyDescent="0.2">
      <c r="A7" s="115" t="s">
        <v>8</v>
      </c>
      <c r="B7" s="13">
        <v>796822.09900000005</v>
      </c>
      <c r="C7" s="13">
        <v>868549.90702521766</v>
      </c>
      <c r="D7" s="13">
        <v>832525.99947814457</v>
      </c>
      <c r="E7" s="13">
        <v>836357.8226617889</v>
      </c>
      <c r="F7" s="13">
        <v>794482.39117447194</v>
      </c>
      <c r="G7" s="13">
        <v>789738.43959800724</v>
      </c>
      <c r="H7" s="13">
        <v>789220.44532557623</v>
      </c>
      <c r="I7" s="13">
        <v>784427.82408947265</v>
      </c>
      <c r="J7" s="13">
        <v>784555.10493210831</v>
      </c>
      <c r="K7" s="13">
        <v>788048.96035808465</v>
      </c>
      <c r="L7" s="13">
        <v>790287.68363628548</v>
      </c>
      <c r="M7" s="13">
        <v>787472.88857879373</v>
      </c>
      <c r="N7" s="13">
        <v>786403.94117255055</v>
      </c>
    </row>
    <row r="8" spans="1:14" s="30" customFormat="1" ht="18" customHeight="1" x14ac:dyDescent="0.2">
      <c r="A8" s="115" t="s">
        <v>9</v>
      </c>
      <c r="B8" s="13">
        <v>487084.66329000005</v>
      </c>
      <c r="C8" s="13">
        <v>424210.96840782266</v>
      </c>
      <c r="D8" s="13">
        <v>379653.80312261538</v>
      </c>
      <c r="E8" s="13">
        <v>373101.27031570871</v>
      </c>
      <c r="F8" s="13">
        <v>377260.63077110192</v>
      </c>
      <c r="G8" s="13">
        <v>370514.98108704283</v>
      </c>
      <c r="H8" s="13">
        <v>378131.73368397169</v>
      </c>
      <c r="I8" s="13">
        <v>383802.78732259962</v>
      </c>
      <c r="J8" s="13">
        <v>392055.03181358718</v>
      </c>
      <c r="K8" s="13">
        <v>399442.75190372055</v>
      </c>
      <c r="L8" s="13">
        <v>409145.18400349753</v>
      </c>
      <c r="M8" s="13">
        <v>416345.20390064298</v>
      </c>
      <c r="N8" s="13">
        <v>444262.7315410786</v>
      </c>
    </row>
    <row r="9" spans="1:14" s="30" customFormat="1" ht="18" customHeight="1" x14ac:dyDescent="0.2">
      <c r="A9" s="115" t="s">
        <v>106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s="30" customFormat="1" ht="18" customHeight="1" x14ac:dyDescent="0.2">
      <c r="A10" s="115" t="s">
        <v>107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s="30" customFormat="1" ht="18" customHeight="1" x14ac:dyDescent="0.2">
      <c r="A11" s="115" t="s">
        <v>108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s="30" customFormat="1" ht="18" customHeight="1" x14ac:dyDescent="0.2">
      <c r="A12" s="115" t="s">
        <v>10</v>
      </c>
      <c r="B12" s="15">
        <v>82204.622000000003</v>
      </c>
      <c r="C12" s="15">
        <v>24582.042490000003</v>
      </c>
      <c r="D12" s="15">
        <v>23002.749764899996</v>
      </c>
      <c r="E12" s="15">
        <v>23229.088012549008</v>
      </c>
      <c r="F12" s="15">
        <v>23457.689623924492</v>
      </c>
      <c r="G12" s="15">
        <v>23688.577307851239</v>
      </c>
      <c r="H12" s="15">
        <v>23921.773830742244</v>
      </c>
      <c r="I12" s="15">
        <v>24157.302300112169</v>
      </c>
      <c r="J12" s="15">
        <v>24395.186073113295</v>
      </c>
      <c r="K12" s="15">
        <v>24635.448683844421</v>
      </c>
      <c r="L12" s="15">
        <v>24878.113920682878</v>
      </c>
      <c r="M12" s="15">
        <v>25123.205809889703</v>
      </c>
      <c r="N12" s="15">
        <v>25370.748617988604</v>
      </c>
    </row>
    <row r="13" spans="1:14" s="30" customFormat="1" ht="18" customHeight="1" x14ac:dyDescent="0.25">
      <c r="A13" s="16" t="s">
        <v>11</v>
      </c>
      <c r="B13" s="17">
        <f>SUM(B7:B12)</f>
        <v>1366111.38429</v>
      </c>
      <c r="C13" s="17">
        <f>SUM(C7:C12)</f>
        <v>1317342.9179230402</v>
      </c>
      <c r="D13" s="17">
        <f t="shared" ref="D13:N13" si="0">SUM(D7:D12)</f>
        <v>1235182.55236566</v>
      </c>
      <c r="E13" s="17">
        <f t="shared" si="0"/>
        <v>1232688.1809900468</v>
      </c>
      <c r="F13" s="17">
        <f t="shared" si="0"/>
        <v>1195200.7115694983</v>
      </c>
      <c r="G13" s="17">
        <f t="shared" si="0"/>
        <v>1183941.9979929014</v>
      </c>
      <c r="H13" s="17">
        <f t="shared" si="0"/>
        <v>1191273.9528402903</v>
      </c>
      <c r="I13" s="17">
        <f t="shared" si="0"/>
        <v>1192387.9137121844</v>
      </c>
      <c r="J13" s="17">
        <f t="shared" si="0"/>
        <v>1201005.3228188087</v>
      </c>
      <c r="K13" s="17">
        <f t="shared" si="0"/>
        <v>1212127.1609456497</v>
      </c>
      <c r="L13" s="17">
        <f t="shared" si="0"/>
        <v>1224310.9815604659</v>
      </c>
      <c r="M13" s="17">
        <f t="shared" si="0"/>
        <v>1228941.2982893263</v>
      </c>
      <c r="N13" s="17">
        <f t="shared" si="0"/>
        <v>1256037.4213316177</v>
      </c>
    </row>
    <row r="14" spans="1:14" s="30" customFormat="1" ht="18" customHeight="1" x14ac:dyDescent="0.2">
      <c r="A14" s="1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 s="30" customFormat="1" ht="18" customHeight="1" x14ac:dyDescent="0.25">
      <c r="A15" s="19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30" customFormat="1" ht="18" customHeight="1" x14ac:dyDescent="0.2">
      <c r="A16" s="115" t="s">
        <v>13</v>
      </c>
      <c r="B16" s="15">
        <v>421052.05099999998</v>
      </c>
      <c r="C16" s="15">
        <v>345565.95979464246</v>
      </c>
      <c r="D16" s="15">
        <v>300980.70197577891</v>
      </c>
      <c r="E16" s="15">
        <v>298824.25656533998</v>
      </c>
      <c r="F16" s="15">
        <v>308662.3125610408</v>
      </c>
      <c r="G16" s="15">
        <v>298335.9022642427</v>
      </c>
      <c r="H16" s="15">
        <v>304497.86310849973</v>
      </c>
      <c r="I16" s="15">
        <v>308682.3285308893</v>
      </c>
      <c r="J16" s="15">
        <v>315421.34308854211</v>
      </c>
      <c r="K16" s="15">
        <v>321266.70641323674</v>
      </c>
      <c r="L16" s="15">
        <v>329396.0000157287</v>
      </c>
      <c r="M16" s="15">
        <v>334988.19772276783</v>
      </c>
      <c r="N16" s="15">
        <v>338200.30114136077</v>
      </c>
    </row>
    <row r="17" spans="1:14" s="30" customFormat="1" ht="18" customHeight="1" x14ac:dyDescent="0.2">
      <c r="A17" s="115" t="s">
        <v>14</v>
      </c>
      <c r="B17" s="15">
        <v>109193.76000000001</v>
      </c>
      <c r="C17" s="15">
        <v>112851.76890944251</v>
      </c>
      <c r="D17" s="15">
        <v>115964.11182123066</v>
      </c>
      <c r="E17" s="15">
        <v>124062.99016126162</v>
      </c>
      <c r="F17" s="15">
        <v>161658.33925717504</v>
      </c>
      <c r="G17" s="15">
        <v>216780.30378570256</v>
      </c>
      <c r="H17" s="15">
        <v>230034.74308015167</v>
      </c>
      <c r="I17" s="15">
        <v>241443.37659685704</v>
      </c>
      <c r="J17" s="15">
        <v>260559.77784398766</v>
      </c>
      <c r="K17" s="15">
        <v>263125.94370683708</v>
      </c>
      <c r="L17" s="15">
        <v>268536.15243018669</v>
      </c>
      <c r="M17" s="15">
        <v>268961.08007950831</v>
      </c>
      <c r="N17" s="15">
        <v>299303.23909189022</v>
      </c>
    </row>
    <row r="18" spans="1:14" s="30" customFormat="1" ht="18" customHeight="1" x14ac:dyDescent="0.2">
      <c r="A18" s="115" t="s">
        <v>15</v>
      </c>
      <c r="B18" s="15">
        <v>296307.212</v>
      </c>
      <c r="C18" s="15">
        <v>243848.93193139837</v>
      </c>
      <c r="D18" s="15">
        <v>241641.85933976807</v>
      </c>
      <c r="E18" s="15">
        <v>237942.89677109546</v>
      </c>
      <c r="F18" s="15">
        <v>256660.57014281157</v>
      </c>
      <c r="G18" s="15">
        <v>253482.61814098695</v>
      </c>
      <c r="H18" s="15">
        <v>261181.97516217775</v>
      </c>
      <c r="I18" s="15">
        <v>270023.72289348999</v>
      </c>
      <c r="J18" s="15">
        <v>267603.55166393815</v>
      </c>
      <c r="K18" s="15">
        <v>280103.49422441295</v>
      </c>
      <c r="L18" s="15">
        <v>284554.22589097731</v>
      </c>
      <c r="M18" s="15">
        <v>285559.24835091218</v>
      </c>
      <c r="N18" s="15">
        <v>295478.12416718021</v>
      </c>
    </row>
    <row r="19" spans="1:14" s="30" customFormat="1" ht="18" customHeight="1" x14ac:dyDescent="0.2">
      <c r="A19" s="115" t="s">
        <v>16</v>
      </c>
      <c r="B19" s="15">
        <v>214062.79399999999</v>
      </c>
      <c r="C19" s="15">
        <v>225957.75729925188</v>
      </c>
      <c r="D19" s="15">
        <v>233211.58107315048</v>
      </c>
      <c r="E19" s="15">
        <v>244641.34000914384</v>
      </c>
      <c r="F19" s="15">
        <v>254354.37755405236</v>
      </c>
      <c r="G19" s="15">
        <v>261269.38171032834</v>
      </c>
      <c r="H19" s="15">
        <v>273839.83751526044</v>
      </c>
      <c r="I19" s="15">
        <v>286830.45541495568</v>
      </c>
      <c r="J19" s="15">
        <v>279660.69347473461</v>
      </c>
      <c r="K19" s="15">
        <v>286729.2382375031</v>
      </c>
      <c r="L19" s="15">
        <v>293797.78239327163</v>
      </c>
      <c r="M19" s="15">
        <v>301071.26535254013</v>
      </c>
      <c r="N19" s="15">
        <v>308344.74831180862</v>
      </c>
    </row>
    <row r="20" spans="1:14" s="30" customFormat="1" ht="18" customHeight="1" x14ac:dyDescent="0.2">
      <c r="A20" s="115" t="s">
        <v>17</v>
      </c>
      <c r="B20" s="15">
        <v>60830.673999999999</v>
      </c>
      <c r="C20" s="15">
        <v>60334.856177562389</v>
      </c>
      <c r="D20" s="15">
        <v>59802.9712598154</v>
      </c>
      <c r="E20" s="15">
        <v>59201.434244524804</v>
      </c>
      <c r="F20" s="15">
        <v>58698.198554629686</v>
      </c>
      <c r="G20" s="15">
        <v>58400.187001701277</v>
      </c>
      <c r="H20" s="15">
        <v>58411.091616945552</v>
      </c>
      <c r="I20" s="15">
        <v>58113.120397359628</v>
      </c>
      <c r="J20" s="15">
        <v>58173.983417006813</v>
      </c>
      <c r="K20" s="15">
        <v>59847.853885166616</v>
      </c>
      <c r="L20" s="15">
        <v>60069.170881380094</v>
      </c>
      <c r="M20" s="15">
        <v>59916.37422146109</v>
      </c>
      <c r="N20" s="15">
        <v>61524.862356626938</v>
      </c>
    </row>
    <row r="21" spans="1:14" s="30" customFormat="1" ht="18" customHeight="1" x14ac:dyDescent="0.2">
      <c r="A21" s="117" t="s">
        <v>18</v>
      </c>
      <c r="B21" s="14">
        <v>687.197</v>
      </c>
      <c r="C21" s="14">
        <v>14060.983575185042</v>
      </c>
      <c r="D21" s="14">
        <v>13230.587345185044</v>
      </c>
      <c r="E21" s="14">
        <v>13867.133345185044</v>
      </c>
      <c r="F21" s="14">
        <v>14814.503045185043</v>
      </c>
      <c r="G21" s="14">
        <v>15262.749305185042</v>
      </c>
      <c r="H21" s="14">
        <v>15742.972932425213</v>
      </c>
      <c r="I21" s="14">
        <v>16287.067305185043</v>
      </c>
      <c r="J21" s="14">
        <v>16764.730525185041</v>
      </c>
      <c r="K21" s="14">
        <v>17482.334421685046</v>
      </c>
      <c r="L21" s="14">
        <v>18221.085946977677</v>
      </c>
      <c r="M21" s="14">
        <v>15375.128891851708</v>
      </c>
      <c r="N21" s="14">
        <v>15898.754661851708</v>
      </c>
    </row>
    <row r="22" spans="1:14" s="30" customFormat="1" ht="18" customHeight="1" x14ac:dyDescent="0.25">
      <c r="A22" s="16" t="s">
        <v>19</v>
      </c>
      <c r="B22" s="17">
        <f>SUM(B16:B21)</f>
        <v>1102133.6879999998</v>
      </c>
      <c r="C22" s="17">
        <f>SUM(C16:C21)</f>
        <v>1002620.2576874826</v>
      </c>
      <c r="D22" s="17">
        <f t="shared" ref="D22:N22" si="1">SUM(D16:D21)</f>
        <v>964831.81281492859</v>
      </c>
      <c r="E22" s="17">
        <f t="shared" si="1"/>
        <v>978540.05109655077</v>
      </c>
      <c r="F22" s="17">
        <f t="shared" si="1"/>
        <v>1054848.3011148947</v>
      </c>
      <c r="G22" s="17">
        <f t="shared" si="1"/>
        <v>1103531.1422081466</v>
      </c>
      <c r="H22" s="17">
        <f t="shared" si="1"/>
        <v>1143708.4834154604</v>
      </c>
      <c r="I22" s="17">
        <f t="shared" si="1"/>
        <v>1181380.0711387368</v>
      </c>
      <c r="J22" s="17">
        <f t="shared" si="1"/>
        <v>1198184.0800133946</v>
      </c>
      <c r="K22" s="17">
        <f t="shared" si="1"/>
        <v>1228555.5708888413</v>
      </c>
      <c r="L22" s="17">
        <f t="shared" si="1"/>
        <v>1254574.417558522</v>
      </c>
      <c r="M22" s="17">
        <f t="shared" si="1"/>
        <v>1265871.2946190415</v>
      </c>
      <c r="N22" s="17">
        <f t="shared" si="1"/>
        <v>1318750.0297307184</v>
      </c>
    </row>
    <row r="23" spans="1:14" s="30" customFormat="1" ht="18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30" customFormat="1" ht="18" customHeight="1" x14ac:dyDescent="0.25">
      <c r="A24" s="16" t="s">
        <v>20</v>
      </c>
      <c r="B24" s="17">
        <f>B13-B22</f>
        <v>263977.69629000011</v>
      </c>
      <c r="C24" s="17">
        <f>C13-C22</f>
        <v>314722.66023555759</v>
      </c>
      <c r="D24" s="17">
        <f t="shared" ref="D24:N24" si="2">D13-D22</f>
        <v>270350.73955073138</v>
      </c>
      <c r="E24" s="17">
        <f t="shared" si="2"/>
        <v>254148.12989349605</v>
      </c>
      <c r="F24" s="17">
        <f t="shared" si="2"/>
        <v>140352.41045460361</v>
      </c>
      <c r="G24" s="17">
        <f t="shared" si="2"/>
        <v>80410.855784754734</v>
      </c>
      <c r="H24" s="17">
        <f t="shared" si="2"/>
        <v>47565.469424829818</v>
      </c>
      <c r="I24" s="17">
        <f t="shared" si="2"/>
        <v>11007.842573447619</v>
      </c>
      <c r="J24" s="17">
        <f t="shared" si="2"/>
        <v>2821.2428054141346</v>
      </c>
      <c r="K24" s="17">
        <f t="shared" si="2"/>
        <v>-16428.409943191567</v>
      </c>
      <c r="L24" s="17">
        <f t="shared" si="2"/>
        <v>-30263.435998056084</v>
      </c>
      <c r="M24" s="17">
        <f t="shared" si="2"/>
        <v>-36929.996329715243</v>
      </c>
      <c r="N24" s="17">
        <f t="shared" si="2"/>
        <v>-62712.608399100602</v>
      </c>
    </row>
    <row r="25" spans="1:14" s="30" customFormat="1" ht="18" customHeight="1" x14ac:dyDescent="0.2">
      <c r="A25" s="18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s="30" customFormat="1" ht="18" customHeight="1" x14ac:dyDescent="0.25">
      <c r="A26" s="19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30" customFormat="1" ht="18" customHeight="1" x14ac:dyDescent="0.2">
      <c r="A27" s="115" t="s">
        <v>25</v>
      </c>
      <c r="B27" s="14">
        <v>-107099.36200000001</v>
      </c>
      <c r="C27" s="14">
        <v>-96370.937326404994</v>
      </c>
      <c r="D27" s="14">
        <v>-84507.622731972282</v>
      </c>
      <c r="E27" s="14">
        <v>-82074.976875344772</v>
      </c>
      <c r="F27" s="14">
        <v>-82220.282155584602</v>
      </c>
      <c r="G27" s="14">
        <v>-86382.482680468238</v>
      </c>
      <c r="H27" s="14">
        <v>-94035.952280155063</v>
      </c>
      <c r="I27" s="14">
        <v>-94894.388370744055</v>
      </c>
      <c r="J27" s="14">
        <v>-96870.801931512789</v>
      </c>
      <c r="K27" s="14">
        <v>-96267.752607047936</v>
      </c>
      <c r="L27" s="14">
        <v>-101350.3226460936</v>
      </c>
      <c r="M27" s="14">
        <v>-104227.1628707083</v>
      </c>
      <c r="N27" s="14">
        <v>-107950.04629717676</v>
      </c>
    </row>
    <row r="28" spans="1:14" s="30" customFormat="1" ht="18" customHeight="1" x14ac:dyDescent="0.2">
      <c r="A28" s="115" t="s">
        <v>23</v>
      </c>
      <c r="B28" s="14">
        <v>8105.768</v>
      </c>
      <c r="C28" s="14">
        <v>13068.50431</v>
      </c>
      <c r="D28" s="14">
        <v>13187.2293531</v>
      </c>
      <c r="E28" s="14">
        <v>13307.141646631</v>
      </c>
      <c r="F28" s="14">
        <v>13428.253063097311</v>
      </c>
      <c r="G28" s="14">
        <v>13550.575593728283</v>
      </c>
      <c r="H28" s="14">
        <v>13674.121349665566</v>
      </c>
      <c r="I28" s="14">
        <v>13798.902563162221</v>
      </c>
      <c r="J28" s="14">
        <v>13924.931588793845</v>
      </c>
      <c r="K28" s="14">
        <v>14052.220904681781</v>
      </c>
      <c r="L28" s="14">
        <v>14180.783113728599</v>
      </c>
      <c r="M28" s="14">
        <v>14310.630944865887</v>
      </c>
      <c r="N28" s="14">
        <v>14441.777254314546</v>
      </c>
    </row>
    <row r="29" spans="1:14" s="30" customFormat="1" ht="18" customHeight="1" x14ac:dyDescent="0.2">
      <c r="A29" s="115" t="s">
        <v>27</v>
      </c>
      <c r="B29" s="14">
        <v>3912.0039999999999</v>
      </c>
      <c r="C29" s="14">
        <v>3490.54</v>
      </c>
      <c r="D29" s="14">
        <v>5500</v>
      </c>
      <c r="E29" s="14">
        <v>4673.9136666100003</v>
      </c>
      <c r="F29" s="14">
        <v>3327.5</v>
      </c>
      <c r="G29" s="14">
        <v>6048.9033333333327</v>
      </c>
      <c r="H29" s="14">
        <v>6251.0853333333325</v>
      </c>
      <c r="I29" s="14">
        <v>6833.333333333333</v>
      </c>
      <c r="J29" s="14">
        <v>3500</v>
      </c>
      <c r="K29" s="14">
        <v>3500</v>
      </c>
      <c r="L29" s="14">
        <v>3500</v>
      </c>
      <c r="M29" s="14">
        <v>3500</v>
      </c>
      <c r="N29" s="14">
        <v>3500</v>
      </c>
    </row>
    <row r="30" spans="1:14" s="30" customFormat="1" ht="18" customHeight="1" x14ac:dyDescent="0.2">
      <c r="A30" s="115" t="s">
        <v>24</v>
      </c>
      <c r="B30" s="13">
        <v>7092.1729999999998</v>
      </c>
      <c r="C30" s="13">
        <v>4622.4824512649993</v>
      </c>
      <c r="D30" s="13">
        <v>4522.4399173150005</v>
      </c>
      <c r="E30" s="13">
        <v>4412.3869601699998</v>
      </c>
      <c r="F30" s="13">
        <v>4310.04393163225</v>
      </c>
      <c r="G30" s="13">
        <v>4174.8681878703228</v>
      </c>
      <c r="H30" s="13">
        <v>4033.0521397007742</v>
      </c>
      <c r="I30" s="13">
        <v>3879.5398551199087</v>
      </c>
      <c r="J30" s="13">
        <v>3661.2257981431071</v>
      </c>
      <c r="K30" s="13">
        <v>3536.7193613642876</v>
      </c>
      <c r="L30" s="13">
        <v>3194.1395323279307</v>
      </c>
      <c r="M30" s="13">
        <v>2837.5927607512112</v>
      </c>
      <c r="N30" s="13">
        <v>2612.2794008587225</v>
      </c>
    </row>
    <row r="31" spans="1:14" s="30" customFormat="1" ht="18" customHeight="1" x14ac:dyDescent="0.2">
      <c r="A31" s="115" t="s">
        <v>22</v>
      </c>
      <c r="B31" s="14">
        <v>4074.2109999999998</v>
      </c>
      <c r="C31" s="14">
        <v>577.26615000000254</v>
      </c>
      <c r="D31" s="14">
        <v>221.47149999999712</v>
      </c>
      <c r="E31" s="14">
        <v>1566.5202499999975</v>
      </c>
      <c r="F31" s="14">
        <v>2040.3930999999777</v>
      </c>
      <c r="G31" s="14">
        <v>339.23664999998567</v>
      </c>
      <c r="H31" s="14">
        <v>346.02138299998535</v>
      </c>
      <c r="I31" s="14">
        <v>352.94181065998504</v>
      </c>
      <c r="J31" s="14">
        <v>360.00064687318479</v>
      </c>
      <c r="K31" s="14">
        <v>367.20065981064846</v>
      </c>
      <c r="L31" s="14">
        <v>374.54467300686144</v>
      </c>
      <c r="M31" s="14">
        <v>382.03556646699872</v>
      </c>
      <c r="N31" s="14">
        <v>389.6762777963387</v>
      </c>
    </row>
    <row r="32" spans="1:14" s="30" customFormat="1" ht="18" customHeight="1" x14ac:dyDescent="0.2">
      <c r="A32" s="115" t="s">
        <v>26</v>
      </c>
      <c r="B32" s="14">
        <v>-1597.3989999999999</v>
      </c>
      <c r="C32" s="14">
        <v>-11334.840298125804</v>
      </c>
      <c r="D32" s="14">
        <v>-1905.7561160781681</v>
      </c>
      <c r="E32" s="14">
        <v>-3612.9405908592043</v>
      </c>
      <c r="F32" s="14">
        <v>-1073.1230441028774</v>
      </c>
      <c r="G32" s="14">
        <v>-1048.5354000000002</v>
      </c>
      <c r="H32" s="14">
        <v>-1048.5354000000002</v>
      </c>
      <c r="I32" s="14">
        <v>-1048.5354000000002</v>
      </c>
      <c r="J32" s="14">
        <v>-1048.5354000000002</v>
      </c>
      <c r="K32" s="14">
        <v>-1048.5354000000002</v>
      </c>
      <c r="L32" s="14">
        <v>-1048.5354000000002</v>
      </c>
      <c r="M32" s="14">
        <v>-1048.5354000000002</v>
      </c>
      <c r="N32" s="14">
        <v>-1048.5354000000002</v>
      </c>
    </row>
    <row r="33" spans="1:14" s="30" customFormat="1" ht="18" customHeight="1" x14ac:dyDescent="0.2">
      <c r="A33" s="115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-58902.246771236394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s="30" customFormat="1" ht="16.899999999999999" customHeight="1" x14ac:dyDescent="0.25">
      <c r="A34" s="16" t="s">
        <v>29</v>
      </c>
      <c r="B34" s="17">
        <f t="shared" ref="B34:N34" si="3">SUM(B27:B33)</f>
        <v>-85512.605000000025</v>
      </c>
      <c r="C34" s="17">
        <f t="shared" si="3"/>
        <v>-85946.984713265818</v>
      </c>
      <c r="D34" s="17">
        <f t="shared" si="3"/>
        <v>-62982.238077635448</v>
      </c>
      <c r="E34" s="17">
        <f t="shared" si="3"/>
        <v>-61727.954942792974</v>
      </c>
      <c r="F34" s="17">
        <f t="shared" si="3"/>
        <v>-60187.215104957941</v>
      </c>
      <c r="G34" s="17">
        <f t="shared" si="3"/>
        <v>-63317.434315536317</v>
      </c>
      <c r="H34" s="17">
        <f t="shared" si="3"/>
        <v>-70780.207474455397</v>
      </c>
      <c r="I34" s="17">
        <f t="shared" si="3"/>
        <v>-129980.45297970501</v>
      </c>
      <c r="J34" s="17">
        <f t="shared" si="3"/>
        <v>-76473.179297702649</v>
      </c>
      <c r="K34" s="17">
        <f t="shared" si="3"/>
        <v>-75860.147081191215</v>
      </c>
      <c r="L34" s="17">
        <f t="shared" si="3"/>
        <v>-81149.390727030201</v>
      </c>
      <c r="M34" s="17">
        <f t="shared" si="3"/>
        <v>-84245.438998624188</v>
      </c>
      <c r="N34" s="17">
        <f t="shared" si="3"/>
        <v>-88054.848764207141</v>
      </c>
    </row>
    <row r="35" spans="1:14" s="30" customFormat="1" ht="16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30" customFormat="1" ht="18" customHeight="1" x14ac:dyDescent="0.25">
      <c r="A36" s="20" t="s">
        <v>30</v>
      </c>
      <c r="B36" s="17">
        <f t="shared" ref="B36:N36" si="4">B24+B34</f>
        <v>178465.09129000007</v>
      </c>
      <c r="C36" s="17">
        <f t="shared" si="4"/>
        <v>228775.67552229177</v>
      </c>
      <c r="D36" s="17">
        <f t="shared" si="4"/>
        <v>207368.50147309594</v>
      </c>
      <c r="E36" s="17">
        <f t="shared" si="4"/>
        <v>192420.17495070308</v>
      </c>
      <c r="F36" s="17">
        <f t="shared" si="4"/>
        <v>80165.19534964567</v>
      </c>
      <c r="G36" s="17">
        <f t="shared" si="4"/>
        <v>17093.421469218418</v>
      </c>
      <c r="H36" s="17">
        <f t="shared" si="4"/>
        <v>-23214.738049625579</v>
      </c>
      <c r="I36" s="17">
        <f t="shared" si="4"/>
        <v>-118972.61040625739</v>
      </c>
      <c r="J36" s="17">
        <f t="shared" si="4"/>
        <v>-73651.936492288514</v>
      </c>
      <c r="K36" s="17">
        <f t="shared" si="4"/>
        <v>-92288.557024382782</v>
      </c>
      <c r="L36" s="17">
        <f t="shared" si="4"/>
        <v>-111412.82672508628</v>
      </c>
      <c r="M36" s="17">
        <f t="shared" si="4"/>
        <v>-121175.43532833943</v>
      </c>
      <c r="N36" s="17">
        <f t="shared" si="4"/>
        <v>-150767.45716330776</v>
      </c>
    </row>
    <row r="37" spans="1:14" s="30" customFormat="1" ht="18" customHeight="1" x14ac:dyDescent="0.2">
      <c r="A37" s="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</row>
    <row r="38" spans="1:14" s="30" customFormat="1" ht="18" customHeight="1" x14ac:dyDescent="0.25">
      <c r="A38" s="21" t="s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30" customFormat="1" ht="18" customHeight="1" x14ac:dyDescent="0.2">
      <c r="A39" s="118" t="s">
        <v>32</v>
      </c>
      <c r="B39" s="13">
        <v>-91471.794999999998</v>
      </c>
      <c r="C39" s="13">
        <v>-92952.146999999997</v>
      </c>
      <c r="D39" s="13">
        <v>-93881.668470000004</v>
      </c>
      <c r="E39" s="13">
        <v>-94820.4851547</v>
      </c>
      <c r="F39" s="13">
        <v>-95768.690006246994</v>
      </c>
      <c r="G39" s="13">
        <v>-96726.376906309466</v>
      </c>
      <c r="H39" s="13">
        <v>-97693.640675372575</v>
      </c>
      <c r="I39" s="13">
        <v>-98670.5770821263</v>
      </c>
      <c r="J39" s="13">
        <v>-99657.282852947566</v>
      </c>
      <c r="K39" s="13">
        <v>-100653.85568147704</v>
      </c>
      <c r="L39" s="13">
        <v>-101660.39423829182</v>
      </c>
      <c r="M39" s="13">
        <v>-102676.99818067474</v>
      </c>
      <c r="N39" s="13">
        <v>-103703.76816248149</v>
      </c>
    </row>
    <row r="40" spans="1:14" s="30" customFormat="1" ht="18" customHeight="1" x14ac:dyDescent="0.2">
      <c r="A40" s="118" t="s">
        <v>33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s="30" customFormat="1" ht="18" customHeight="1" x14ac:dyDescent="0.2">
      <c r="A41" s="119" t="s">
        <v>109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/>
    </row>
    <row r="42" spans="1:14" s="30" customFormat="1" ht="18" customHeight="1" x14ac:dyDescent="0.25">
      <c r="A42" s="23" t="s">
        <v>34</v>
      </c>
      <c r="B42" s="24">
        <f>SUM(B39:B41)</f>
        <v>-91471.794999999998</v>
      </c>
      <c r="C42" s="24">
        <f>SUM(C39:C41)</f>
        <v>-92952.146999999997</v>
      </c>
      <c r="D42" s="24">
        <f t="shared" ref="D42:N42" si="5">SUM(D39:D41)</f>
        <v>-93881.668470000004</v>
      </c>
      <c r="E42" s="24">
        <f t="shared" si="5"/>
        <v>-94820.4851547</v>
      </c>
      <c r="F42" s="24">
        <f t="shared" si="5"/>
        <v>-95768.690006246994</v>
      </c>
      <c r="G42" s="24">
        <f t="shared" si="5"/>
        <v>-96726.376906309466</v>
      </c>
      <c r="H42" s="24">
        <f t="shared" si="5"/>
        <v>-97693.640675372575</v>
      </c>
      <c r="I42" s="24">
        <f t="shared" si="5"/>
        <v>-98670.5770821263</v>
      </c>
      <c r="J42" s="24">
        <f t="shared" si="5"/>
        <v>-99657.282852947566</v>
      </c>
      <c r="K42" s="24">
        <f t="shared" si="5"/>
        <v>-100653.85568147704</v>
      </c>
      <c r="L42" s="24">
        <f t="shared" si="5"/>
        <v>-101660.39423829182</v>
      </c>
      <c r="M42" s="24">
        <f t="shared" si="5"/>
        <v>-102676.99818067474</v>
      </c>
      <c r="N42" s="24">
        <f t="shared" si="5"/>
        <v>-103703.76816248149</v>
      </c>
    </row>
    <row r="43" spans="1:14" s="30" customFormat="1" ht="18" customHeight="1" x14ac:dyDescent="0.2">
      <c r="A43" s="18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</row>
    <row r="44" spans="1:14" s="30" customFormat="1" ht="18" customHeight="1" x14ac:dyDescent="0.25">
      <c r="A44" s="21" t="s">
        <v>110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30" customFormat="1" ht="18" customHeight="1" x14ac:dyDescent="0.2">
      <c r="A45" s="118" t="s">
        <v>111</v>
      </c>
      <c r="B45" s="13">
        <v>451037.04399999999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s="30" customFormat="1" ht="18" customHeight="1" x14ac:dyDescent="0.2">
      <c r="A46" s="119" t="s">
        <v>112</v>
      </c>
      <c r="B46" s="22">
        <v>-496136.18800000002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s="30" customFormat="1" ht="18" customHeight="1" x14ac:dyDescent="0.25">
      <c r="A47" s="119" t="s">
        <v>113</v>
      </c>
      <c r="B47" s="24">
        <f>SUM(B45:B46)</f>
        <v>-45099.144000000029</v>
      </c>
      <c r="C47" s="24">
        <f t="shared" ref="C47:N47" si="6">SUM(C45:C46)</f>
        <v>0</v>
      </c>
      <c r="D47" s="24">
        <f t="shared" si="6"/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4">
        <f t="shared" si="6"/>
        <v>0</v>
      </c>
      <c r="K47" s="24">
        <f t="shared" si="6"/>
        <v>0</v>
      </c>
      <c r="L47" s="24">
        <f t="shared" si="6"/>
        <v>0</v>
      </c>
      <c r="M47" s="24">
        <f t="shared" si="6"/>
        <v>0</v>
      </c>
      <c r="N47" s="24">
        <f t="shared" si="6"/>
        <v>0</v>
      </c>
    </row>
    <row r="48" spans="1:14" s="30" customFormat="1" ht="18" customHeight="1" x14ac:dyDescent="0.2">
      <c r="A48" s="18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4" s="30" customFormat="1" ht="18" customHeight="1" x14ac:dyDescent="0.25">
      <c r="A49" s="25" t="s">
        <v>35</v>
      </c>
      <c r="B49" s="26">
        <f>B36+B42+B47</f>
        <v>41894.152290000042</v>
      </c>
      <c r="C49" s="26">
        <f>C36+C42+C47</f>
        <v>135823.52852229177</v>
      </c>
      <c r="D49" s="26">
        <f t="shared" ref="D49:N49" si="7">D36+D42+D47</f>
        <v>113486.83300309593</v>
      </c>
      <c r="E49" s="26">
        <f t="shared" si="7"/>
        <v>97599.689796003076</v>
      </c>
      <c r="F49" s="26">
        <f t="shared" si="7"/>
        <v>-15603.494656601324</v>
      </c>
      <c r="G49" s="26">
        <f t="shared" si="7"/>
        <v>-79632.955437091048</v>
      </c>
      <c r="H49" s="26">
        <f t="shared" si="7"/>
        <v>-120908.37872499815</v>
      </c>
      <c r="I49" s="26">
        <f t="shared" si="7"/>
        <v>-217643.18748838367</v>
      </c>
      <c r="J49" s="26">
        <f t="shared" si="7"/>
        <v>-173309.21934523608</v>
      </c>
      <c r="K49" s="26">
        <f t="shared" si="7"/>
        <v>-192942.41270585981</v>
      </c>
      <c r="L49" s="26">
        <f t="shared" si="7"/>
        <v>-213073.22096337809</v>
      </c>
      <c r="M49" s="26">
        <f t="shared" si="7"/>
        <v>-223852.43350901417</v>
      </c>
      <c r="N49" s="26">
        <f t="shared" si="7"/>
        <v>-254471.22532578924</v>
      </c>
    </row>
    <row r="50" spans="1:14" s="30" customFormat="1" ht="18" customHeight="1" x14ac:dyDescent="0.25">
      <c r="A50" s="27" t="s">
        <v>36</v>
      </c>
      <c r="B50" s="31">
        <v>1121836</v>
      </c>
      <c r="C50" s="31">
        <v>1164450.6522900001</v>
      </c>
      <c r="D50" s="31">
        <v>1300273.1808122918</v>
      </c>
      <c r="E50" s="31">
        <v>1413760.0138153876</v>
      </c>
      <c r="F50" s="31">
        <v>1511359.7036113907</v>
      </c>
      <c r="G50" s="31">
        <v>1495756.2089547897</v>
      </c>
      <c r="H50" s="31">
        <v>1416123.2535176983</v>
      </c>
      <c r="I50" s="31">
        <v>1295214.8747927002</v>
      </c>
      <c r="J50" s="31">
        <v>1077571.6873043166</v>
      </c>
      <c r="K50" s="31">
        <v>904262.46795908059</v>
      </c>
      <c r="L50" s="31">
        <v>711320.05525322072</v>
      </c>
      <c r="M50" s="31">
        <v>498246.83428984246</v>
      </c>
      <c r="N50" s="31">
        <v>274394.4007808285</v>
      </c>
    </row>
    <row r="51" spans="1:14" s="30" customFormat="1" ht="18" customHeight="1" x14ac:dyDescent="0.25">
      <c r="A51" s="27" t="s">
        <v>37</v>
      </c>
      <c r="B51" s="31">
        <v>720.5</v>
      </c>
      <c r="C51" s="31">
        <v>-1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</row>
    <row r="52" spans="1:14" s="30" customFormat="1" ht="18" customHeight="1" x14ac:dyDescent="0.25">
      <c r="A52" s="27" t="s">
        <v>38</v>
      </c>
      <c r="B52" s="31">
        <v>1122556.5</v>
      </c>
      <c r="C52" s="31">
        <v>1164449.6522900001</v>
      </c>
      <c r="D52" s="31">
        <v>1300273.1808122918</v>
      </c>
      <c r="E52" s="31">
        <v>1413760.0138153876</v>
      </c>
      <c r="F52" s="31">
        <v>1511359.7036113907</v>
      </c>
      <c r="G52" s="31">
        <v>1495756.2089547897</v>
      </c>
      <c r="H52" s="31">
        <v>1416123.2535176983</v>
      </c>
      <c r="I52" s="31">
        <v>1295214.8747927002</v>
      </c>
      <c r="J52" s="31">
        <v>1077571.6873043166</v>
      </c>
      <c r="K52" s="31">
        <v>904262.46795908059</v>
      </c>
      <c r="L52" s="31">
        <v>711320.05525322072</v>
      </c>
      <c r="M52" s="31">
        <v>498246.83428984246</v>
      </c>
      <c r="N52" s="31">
        <v>274394.4007808285</v>
      </c>
    </row>
    <row r="53" spans="1:14" s="30" customFormat="1" ht="18" customHeight="1" x14ac:dyDescent="0.25">
      <c r="A53" s="28" t="s">
        <v>39</v>
      </c>
      <c r="B53" s="24">
        <v>1164450.6522900001</v>
      </c>
      <c r="C53" s="24">
        <v>1300273.1808122918</v>
      </c>
      <c r="D53" s="24">
        <v>1413760.0138153876</v>
      </c>
      <c r="E53" s="24">
        <v>1511359.7036113907</v>
      </c>
      <c r="F53" s="24">
        <v>1495756.2089547897</v>
      </c>
      <c r="G53" s="24">
        <v>1416123.2535176983</v>
      </c>
      <c r="H53" s="24">
        <v>1295214.8747927002</v>
      </c>
      <c r="I53" s="24">
        <v>1077571.6873043166</v>
      </c>
      <c r="J53" s="24">
        <v>904262.46795908059</v>
      </c>
      <c r="K53" s="24">
        <v>711320.05525322072</v>
      </c>
      <c r="L53" s="24">
        <v>498246.83428984246</v>
      </c>
      <c r="M53" s="24">
        <v>274394.4007808285</v>
      </c>
      <c r="N53" s="24">
        <v>19923.175455039236</v>
      </c>
    </row>
    <row r="54" spans="1:14" s="30" customFormat="1" ht="18" customHeight="1" x14ac:dyDescent="0.2">
      <c r="A54" s="29"/>
      <c r="B54" s="2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120" t="s">
        <v>114</v>
      </c>
      <c r="B55" s="29">
        <v>-0.30949999974109232</v>
      </c>
      <c r="C55" s="29">
        <v>-5.9500000206753612E-2</v>
      </c>
      <c r="D55" s="29">
        <v>-5.9499999275431037E-2</v>
      </c>
      <c r="E55" s="29">
        <v>-5.9499999042600393E-2</v>
      </c>
      <c r="F55" s="29">
        <v>-5.9499999508261681E-2</v>
      </c>
      <c r="G55" s="29">
        <v>-5.9666619403287768E-2</v>
      </c>
      <c r="H55" s="29">
        <v>-5.9448328567668796E-2</v>
      </c>
      <c r="I55" s="29">
        <v>-5.7863115100190043E-2</v>
      </c>
      <c r="J55" s="29">
        <v>-5.7923813932575285E-2</v>
      </c>
      <c r="K55" s="29">
        <v>-5.8039971278049052E-2</v>
      </c>
      <c r="L55" s="29">
        <v>-6.1363161832559854E-2</v>
      </c>
      <c r="M55" s="29">
        <v>-5.8993817656300962E-2</v>
      </c>
      <c r="N55" s="29">
        <v>-5.7396857373532839E-2</v>
      </c>
    </row>
    <row r="57" spans="1:14" ht="15.75" x14ac:dyDescent="0.25">
      <c r="A57" s="35"/>
      <c r="C57" s="36"/>
      <c r="D57" s="121"/>
      <c r="E57" s="121"/>
      <c r="F57" s="121"/>
      <c r="G57" s="121"/>
      <c r="H57" s="121"/>
    </row>
    <row r="58" spans="1:14" x14ac:dyDescent="0.2">
      <c r="B58" s="122"/>
      <c r="C58" s="123"/>
    </row>
    <row r="59" spans="1:14" ht="15.75" x14ac:dyDescent="0.25">
      <c r="B59" s="34"/>
      <c r="C59" s="124"/>
    </row>
    <row r="60" spans="1:14" x14ac:dyDescent="0.2">
      <c r="C60" s="32"/>
    </row>
    <row r="61" spans="1:14" x14ac:dyDescent="0.2">
      <c r="C61" s="36"/>
    </row>
    <row r="62" spans="1:14" x14ac:dyDescent="0.2">
      <c r="C62" s="123"/>
    </row>
    <row r="63" spans="1:14" ht="15.75" x14ac:dyDescent="0.25">
      <c r="B63" s="34"/>
      <c r="C63" s="124"/>
    </row>
    <row r="64" spans="1:14" x14ac:dyDescent="0.2">
      <c r="C64" s="32"/>
    </row>
    <row r="65" spans="2:3" x14ac:dyDescent="0.2">
      <c r="C65" s="32"/>
    </row>
    <row r="66" spans="2:3" ht="15.75" x14ac:dyDescent="0.25">
      <c r="B66" s="33"/>
      <c r="C66" s="32"/>
    </row>
    <row r="67" spans="2:3" ht="15.75" x14ac:dyDescent="0.25">
      <c r="B67" s="33"/>
      <c r="C67" s="125"/>
    </row>
    <row r="68" spans="2:3" ht="15.75" x14ac:dyDescent="0.25">
      <c r="B68" s="34"/>
      <c r="C68" s="124"/>
    </row>
    <row r="69" spans="2:3" x14ac:dyDescent="0.2">
      <c r="C69" s="32"/>
    </row>
  </sheetData>
  <pageMargins left="0.7" right="0.7" top="0.75" bottom="0.75" header="0.3" footer="0.3"/>
  <pageSetup paperSize="3" scale="57" orientation="landscape" r:id="rId1"/>
  <headerFooter alignWithMargins="0">
    <oddFooter>&amp;R&amp;10&amp;D&amp;T</oddFooter>
  </headerFooter>
  <rowBreaks count="1" manualBreakCount="1">
    <brk id="53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B15" sqref="B15"/>
    </sheetView>
  </sheetViews>
  <sheetFormatPr defaultRowHeight="15" x14ac:dyDescent="0.25"/>
  <cols>
    <col min="1" max="1" width="47.85546875" bestFit="1" customWidth="1"/>
    <col min="2" max="2" width="20.7109375" bestFit="1" customWidth="1"/>
    <col min="3" max="3" width="43.28515625" bestFit="1" customWidth="1"/>
  </cols>
  <sheetData>
    <row r="1" spans="1:3" x14ac:dyDescent="0.25">
      <c r="B1" s="37" t="s">
        <v>40</v>
      </c>
      <c r="C1" s="37" t="s">
        <v>41</v>
      </c>
    </row>
    <row r="2" spans="1:3" x14ac:dyDescent="0.25">
      <c r="A2" t="s">
        <v>42</v>
      </c>
      <c r="B2" s="38">
        <f>763000000-40000000</f>
        <v>723000000</v>
      </c>
      <c r="C2" s="39"/>
    </row>
    <row r="3" spans="1:3" x14ac:dyDescent="0.25">
      <c r="A3" t="s">
        <v>43</v>
      </c>
      <c r="B3" s="38">
        <v>91471000</v>
      </c>
      <c r="C3" s="39"/>
    </row>
    <row r="4" spans="1:3" x14ac:dyDescent="0.25">
      <c r="A4" t="s">
        <v>44</v>
      </c>
      <c r="B4" s="38">
        <v>40000000</v>
      </c>
      <c r="C4" s="39"/>
    </row>
    <row r="5" spans="1:3" x14ac:dyDescent="0.25">
      <c r="A5" t="s">
        <v>45</v>
      </c>
      <c r="B5" s="40">
        <v>12364399</v>
      </c>
      <c r="C5" s="40">
        <v>19292000</v>
      </c>
    </row>
    <row r="6" spans="1:3" x14ac:dyDescent="0.25">
      <c r="A6" t="s">
        <v>46</v>
      </c>
      <c r="B6" s="40">
        <v>12434000</v>
      </c>
      <c r="C6" s="40"/>
    </row>
    <row r="7" spans="1:3" x14ac:dyDescent="0.25">
      <c r="A7" t="s">
        <v>47</v>
      </c>
      <c r="B7" s="38">
        <f>(B2-B3-B4)</f>
        <v>591529000</v>
      </c>
      <c r="C7" s="38">
        <f>B8*C5</f>
        <v>922954481.49157917</v>
      </c>
    </row>
    <row r="8" spans="1:3" x14ac:dyDescent="0.25">
      <c r="A8" t="s">
        <v>48</v>
      </c>
      <c r="B8" s="41">
        <f>B7/B5</f>
        <v>47.841306318244825</v>
      </c>
      <c r="C8" s="39"/>
    </row>
    <row r="9" spans="1:3" ht="15.75" thickBot="1" x14ac:dyDescent="0.3"/>
    <row r="10" spans="1:3" ht="21.75" thickBot="1" x14ac:dyDescent="0.4">
      <c r="A10" s="43" t="s">
        <v>49</v>
      </c>
      <c r="B10" s="44">
        <f>C7-B7</f>
        <v>331425481.49157917</v>
      </c>
    </row>
    <row r="12" spans="1:3" x14ac:dyDescent="0.25">
      <c r="A12" s="42" t="s">
        <v>50</v>
      </c>
    </row>
    <row r="13" spans="1:3" x14ac:dyDescent="0.25">
      <c r="A13" s="42" t="s">
        <v>51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A43" sqref="A43"/>
    </sheetView>
  </sheetViews>
  <sheetFormatPr defaultRowHeight="15" x14ac:dyDescent="0.25"/>
  <cols>
    <col min="1" max="1" width="56.7109375" bestFit="1" customWidth="1"/>
    <col min="2" max="14" width="15.5703125" bestFit="1" customWidth="1"/>
  </cols>
  <sheetData>
    <row r="1" spans="1:14" ht="15.75" thickBot="1" x14ac:dyDescent="0.3">
      <c r="A1" t="s">
        <v>102</v>
      </c>
      <c r="C1" s="98">
        <f>(C3-B3)/C3</f>
        <v>6.433868939048791E-2</v>
      </c>
      <c r="D1" s="99">
        <f t="shared" ref="D1:N1" si="0">(D3-C3)/D3</f>
        <v>-3.812191406859014E-2</v>
      </c>
      <c r="E1" s="99">
        <f t="shared" si="0"/>
        <v>2.6130616193555684E-2</v>
      </c>
      <c r="F1" s="99">
        <f t="shared" si="0"/>
        <v>4.6614686434228579E-2</v>
      </c>
      <c r="G1" s="99">
        <f t="shared" si="0"/>
        <v>2.0545629541118108E-2</v>
      </c>
      <c r="H1" s="99">
        <f t="shared" si="0"/>
        <v>1.2130894364057619E-2</v>
      </c>
      <c r="I1" s="99">
        <f t="shared" si="0"/>
        <v>1.8584167262408552E-2</v>
      </c>
      <c r="J1" s="99">
        <f t="shared" si="0"/>
        <v>6.1959687074607398E-3</v>
      </c>
      <c r="K1" s="99">
        <f t="shared" si="0"/>
        <v>3.1813526312999732E-2</v>
      </c>
      <c r="L1" s="99">
        <f t="shared" si="0"/>
        <v>2.3810226924918458E-2</v>
      </c>
      <c r="M1" s="99">
        <f t="shared" si="0"/>
        <v>2.0088577881227383E-2</v>
      </c>
      <c r="N1" s="100">
        <f t="shared" si="0"/>
        <v>2.0958725837399515E-2</v>
      </c>
    </row>
    <row r="2" spans="1:14" ht="16.5" thickBot="1" x14ac:dyDescent="0.3">
      <c r="B2" s="78">
        <v>2018</v>
      </c>
      <c r="C2" s="78">
        <f>B2+1</f>
        <v>2019</v>
      </c>
      <c r="D2" s="78">
        <f t="shared" ref="D2:N2" si="1">C2+1</f>
        <v>2020</v>
      </c>
      <c r="E2" s="78">
        <f t="shared" si="1"/>
        <v>2021</v>
      </c>
      <c r="F2" s="78">
        <f t="shared" si="1"/>
        <v>2022</v>
      </c>
      <c r="G2" s="78">
        <f t="shared" si="1"/>
        <v>2023</v>
      </c>
      <c r="H2" s="78">
        <f t="shared" si="1"/>
        <v>2024</v>
      </c>
      <c r="I2" s="78">
        <f t="shared" si="1"/>
        <v>2025</v>
      </c>
      <c r="J2" s="78">
        <f t="shared" si="1"/>
        <v>2026</v>
      </c>
      <c r="K2" s="78">
        <f t="shared" si="1"/>
        <v>2027</v>
      </c>
      <c r="L2" s="78">
        <f t="shared" si="1"/>
        <v>2028</v>
      </c>
      <c r="M2" s="78">
        <f t="shared" si="1"/>
        <v>2029</v>
      </c>
      <c r="N2" s="78">
        <f t="shared" si="1"/>
        <v>2030</v>
      </c>
    </row>
    <row r="3" spans="1:14" ht="16.5" thickBot="1" x14ac:dyDescent="0.3">
      <c r="A3" s="94" t="s">
        <v>92</v>
      </c>
      <c r="B3" s="95">
        <v>197810887</v>
      </c>
      <c r="C3" s="96">
        <v>211412917</v>
      </c>
      <c r="D3" s="96">
        <v>203649411.6297324</v>
      </c>
      <c r="E3" s="96">
        <v>209113680.96792695</v>
      </c>
      <c r="F3" s="96">
        <v>219338055.65539664</v>
      </c>
      <c r="G3" s="96">
        <v>223939023.87983125</v>
      </c>
      <c r="H3" s="96">
        <v>226688963.75261188</v>
      </c>
      <c r="I3" s="96">
        <v>230981563.76821303</v>
      </c>
      <c r="J3" s="96">
        <v>232421640.98267838</v>
      </c>
      <c r="K3" s="96">
        <v>240058756.55087566</v>
      </c>
      <c r="L3" s="96">
        <v>245914025.29722267</v>
      </c>
      <c r="M3" s="96">
        <v>250955361.6239163</v>
      </c>
      <c r="N3" s="97">
        <v>256327662.83379111</v>
      </c>
    </row>
    <row r="4" spans="1:14" ht="15.75" x14ac:dyDescent="0.25">
      <c r="A4" s="63" t="s">
        <v>66</v>
      </c>
      <c r="B4" s="61">
        <v>7260160</v>
      </c>
      <c r="C4" s="62">
        <v>7091094</v>
      </c>
      <c r="D4" s="62">
        <v>7091094</v>
      </c>
      <c r="E4" s="62">
        <v>7091094</v>
      </c>
      <c r="F4" s="62">
        <v>7091094</v>
      </c>
      <c r="G4" s="62">
        <v>7091094</v>
      </c>
      <c r="H4" s="62">
        <v>7091094</v>
      </c>
      <c r="I4" s="62">
        <v>7091094</v>
      </c>
      <c r="J4" s="62">
        <v>7091094</v>
      </c>
      <c r="K4" s="62">
        <v>7091094</v>
      </c>
      <c r="L4" s="62">
        <v>7091094</v>
      </c>
      <c r="M4" s="62">
        <v>7091094</v>
      </c>
      <c r="N4" s="62">
        <v>7091094</v>
      </c>
    </row>
    <row r="5" spans="1:14" ht="15.75" x14ac:dyDescent="0.25">
      <c r="A5" s="60" t="s">
        <v>67</v>
      </c>
      <c r="B5" s="61">
        <v>1826626</v>
      </c>
      <c r="C5" s="62">
        <v>2546159.7000000002</v>
      </c>
      <c r="D5" s="62">
        <v>2597082.8940000003</v>
      </c>
      <c r="E5" s="62">
        <v>2649024.5518800002</v>
      </c>
      <c r="F5" s="62">
        <v>2702005.0429176004</v>
      </c>
      <c r="G5" s="62">
        <v>2756045.1437759525</v>
      </c>
      <c r="H5" s="62">
        <v>2811166.0466514714</v>
      </c>
      <c r="I5" s="62">
        <v>2867389.3675845009</v>
      </c>
      <c r="J5" s="62">
        <v>2924737.1549361912</v>
      </c>
      <c r="K5" s="62">
        <v>2983231.8980349149</v>
      </c>
      <c r="L5" s="62">
        <v>3042896.5359956133</v>
      </c>
      <c r="M5" s="62">
        <v>3103754.4667155258</v>
      </c>
      <c r="N5" s="62">
        <v>3165829.5560498363</v>
      </c>
    </row>
    <row r="6" spans="1:14" ht="15.75" x14ac:dyDescent="0.25">
      <c r="A6" s="60" t="s">
        <v>68</v>
      </c>
      <c r="B6" s="61">
        <v>-225135</v>
      </c>
      <c r="C6" s="62">
        <v>175786</v>
      </c>
      <c r="D6" s="62">
        <v>-98495.796713063493</v>
      </c>
      <c r="E6" s="62">
        <v>-166264.5952235125</v>
      </c>
      <c r="F6" s="62">
        <v>-223926.88571317121</v>
      </c>
      <c r="G6" s="62">
        <v>-260327.79798033088</v>
      </c>
      <c r="H6" s="62">
        <v>-264649.8065711353</v>
      </c>
      <c r="I6" s="62">
        <v>-301377.24977610353</v>
      </c>
      <c r="J6" s="62">
        <v>-300826.01374031696</v>
      </c>
      <c r="K6" s="62">
        <v>-285939.6924008457</v>
      </c>
      <c r="L6" s="62">
        <v>-269435.3960456159</v>
      </c>
      <c r="M6" s="62">
        <v>-291167.89615617879</v>
      </c>
      <c r="N6" s="62">
        <v>-313021.51422912627</v>
      </c>
    </row>
    <row r="7" spans="1:14" ht="15.75" x14ac:dyDescent="0.25">
      <c r="A7" s="60" t="s">
        <v>69</v>
      </c>
      <c r="B7" s="61">
        <v>5745520</v>
      </c>
      <c r="C7" s="62">
        <v>4937884.7902529472</v>
      </c>
      <c r="D7" s="62">
        <v>4813333.994010062</v>
      </c>
      <c r="E7" s="62">
        <v>4678714.4019473149</v>
      </c>
      <c r="F7" s="62">
        <v>4555385.916512331</v>
      </c>
      <c r="G7" s="62">
        <v>4456936.7026880439</v>
      </c>
      <c r="H7" s="62">
        <v>4396542.9493317436</v>
      </c>
      <c r="I7" s="62">
        <v>4295512.1476886533</v>
      </c>
      <c r="J7" s="62">
        <v>4238836.8683006223</v>
      </c>
      <c r="K7" s="62">
        <v>4198503.4372360539</v>
      </c>
      <c r="L7" s="62">
        <v>4158974.0408287351</v>
      </c>
      <c r="M7" s="62">
        <v>4071602.459973936</v>
      </c>
      <c r="N7" s="62">
        <v>3982865.9565906296</v>
      </c>
    </row>
    <row r="8" spans="1:14" ht="15.75" x14ac:dyDescent="0.25">
      <c r="A8" s="60" t="s">
        <v>70</v>
      </c>
      <c r="B8" s="61"/>
      <c r="C8" s="62">
        <v>-22480403.790252946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5.75" x14ac:dyDescent="0.25">
      <c r="A9" s="60" t="s">
        <v>71</v>
      </c>
      <c r="B9" s="61">
        <v>653688</v>
      </c>
      <c r="C9" s="62">
        <v>2015046</v>
      </c>
      <c r="D9" s="62">
        <v>2015046</v>
      </c>
      <c r="E9" s="62">
        <v>2015046</v>
      </c>
      <c r="F9" s="62">
        <v>2015046</v>
      </c>
      <c r="G9" s="62">
        <v>2015046</v>
      </c>
      <c r="H9" s="62">
        <v>2015046</v>
      </c>
      <c r="I9" s="62">
        <v>2015046</v>
      </c>
      <c r="J9" s="62">
        <v>2015046</v>
      </c>
      <c r="K9" s="62">
        <v>2015046</v>
      </c>
      <c r="L9" s="62">
        <v>2015046</v>
      </c>
      <c r="M9" s="62">
        <v>2015046</v>
      </c>
      <c r="N9" s="62">
        <v>2015046</v>
      </c>
    </row>
    <row r="10" spans="1:14" ht="15.75" x14ac:dyDescent="0.25">
      <c r="A10" s="63" t="s">
        <v>72</v>
      </c>
      <c r="B10" s="61">
        <v>0</v>
      </c>
      <c r="C10" s="62">
        <v>-29884151.57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ht="15.75" x14ac:dyDescent="0.25">
      <c r="A11" s="63" t="s">
        <v>73</v>
      </c>
      <c r="B11" s="61">
        <f t="shared" ref="B11:N11" si="2">-B10</f>
        <v>0</v>
      </c>
      <c r="C11" s="62">
        <f t="shared" si="2"/>
        <v>29884151.57</v>
      </c>
      <c r="D11" s="62">
        <f t="shared" si="2"/>
        <v>0</v>
      </c>
      <c r="E11" s="62">
        <f t="shared" si="2"/>
        <v>0</v>
      </c>
      <c r="F11" s="62">
        <f t="shared" si="2"/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2"/>
        <v>0</v>
      </c>
    </row>
    <row r="12" spans="1:14" ht="15.75" x14ac:dyDescent="0.25">
      <c r="A12" s="64" t="s">
        <v>74</v>
      </c>
      <c r="B12" s="65">
        <v>-5745519</v>
      </c>
      <c r="C12" s="62">
        <f t="shared" ref="C12:N12" si="3">-C7</f>
        <v>-4937884.7902529472</v>
      </c>
      <c r="D12" s="62">
        <f t="shared" si="3"/>
        <v>-4813333.994010062</v>
      </c>
      <c r="E12" s="62">
        <f t="shared" si="3"/>
        <v>-4678714.4019473149</v>
      </c>
      <c r="F12" s="62">
        <f t="shared" si="3"/>
        <v>-4555385.916512331</v>
      </c>
      <c r="G12" s="62">
        <f t="shared" si="3"/>
        <v>-4456936.7026880439</v>
      </c>
      <c r="H12" s="62">
        <f t="shared" si="3"/>
        <v>-4396542.9493317436</v>
      </c>
      <c r="I12" s="62">
        <f t="shared" si="3"/>
        <v>-4295512.1476886533</v>
      </c>
      <c r="J12" s="62">
        <f t="shared" si="3"/>
        <v>-4238836.8683006223</v>
      </c>
      <c r="K12" s="62">
        <f t="shared" si="3"/>
        <v>-4198503.4372360539</v>
      </c>
      <c r="L12" s="62">
        <f t="shared" si="3"/>
        <v>-4158974.0408287351</v>
      </c>
      <c r="M12" s="62">
        <f t="shared" si="3"/>
        <v>-4071602.459973936</v>
      </c>
      <c r="N12" s="62">
        <f t="shared" si="3"/>
        <v>-3982865.9565906296</v>
      </c>
    </row>
    <row r="13" spans="1:14" ht="15.75" x14ac:dyDescent="0.25">
      <c r="A13" s="64" t="s">
        <v>70</v>
      </c>
      <c r="B13" s="65"/>
      <c r="C13" s="62">
        <f>-C8</f>
        <v>22480403.790252946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5.75" x14ac:dyDescent="0.25">
      <c r="A14" s="64" t="s">
        <v>75</v>
      </c>
      <c r="B14" s="65">
        <v>225135</v>
      </c>
      <c r="C14" s="62">
        <f t="shared" ref="C14:N14" si="4">-C6</f>
        <v>-175786</v>
      </c>
      <c r="D14" s="62">
        <f t="shared" si="4"/>
        <v>98495.796713063493</v>
      </c>
      <c r="E14" s="62">
        <f t="shared" si="4"/>
        <v>166264.5952235125</v>
      </c>
      <c r="F14" s="62">
        <f t="shared" si="4"/>
        <v>223926.88571317121</v>
      </c>
      <c r="G14" s="62">
        <f t="shared" si="4"/>
        <v>260327.79798033088</v>
      </c>
      <c r="H14" s="62">
        <f t="shared" si="4"/>
        <v>264649.8065711353</v>
      </c>
      <c r="I14" s="62">
        <f t="shared" si="4"/>
        <v>301377.24977610353</v>
      </c>
      <c r="J14" s="62">
        <f t="shared" si="4"/>
        <v>300826.01374031696</v>
      </c>
      <c r="K14" s="62">
        <f t="shared" si="4"/>
        <v>285939.6924008457</v>
      </c>
      <c r="L14" s="62">
        <f t="shared" si="4"/>
        <v>269435.3960456159</v>
      </c>
      <c r="M14" s="62">
        <f t="shared" si="4"/>
        <v>291167.89615617879</v>
      </c>
      <c r="N14" s="62">
        <f t="shared" si="4"/>
        <v>313021.51422912627</v>
      </c>
    </row>
    <row r="15" spans="1:14" ht="15.75" x14ac:dyDescent="0.25">
      <c r="A15" s="64" t="s">
        <v>76</v>
      </c>
      <c r="B15" s="66">
        <v>22764435</v>
      </c>
      <c r="C15" s="67">
        <v>10057583.627999999</v>
      </c>
      <c r="D15" s="67">
        <v>10408947.252900001</v>
      </c>
      <c r="E15" s="67">
        <v>4527296.4000000004</v>
      </c>
      <c r="F15" s="67">
        <v>9424053.4358999971</v>
      </c>
      <c r="G15" s="67">
        <v>4809706.0455</v>
      </c>
      <c r="H15" s="67">
        <v>10397528.983968001</v>
      </c>
      <c r="I15" s="67">
        <v>10501504.27380768</v>
      </c>
      <c r="J15" s="67">
        <v>10606519.316545757</v>
      </c>
      <c r="K15" s="67">
        <v>10712584.509711213</v>
      </c>
      <c r="L15" s="67">
        <v>10819710.354808325</v>
      </c>
      <c r="M15" s="67">
        <v>10927907.458356408</v>
      </c>
      <c r="N15" s="67">
        <v>11037186.532939972</v>
      </c>
    </row>
    <row r="16" spans="1:14" ht="15.75" x14ac:dyDescent="0.25">
      <c r="A16" s="64" t="s">
        <v>77</v>
      </c>
      <c r="B16" s="66">
        <v>10284309</v>
      </c>
      <c r="C16" s="67">
        <v>6899227.5705356887</v>
      </c>
      <c r="D16" s="67">
        <v>10510531.807541896</v>
      </c>
      <c r="E16" s="67">
        <v>7137872.9304291205</v>
      </c>
      <c r="F16" s="67">
        <v>10611922.452581696</v>
      </c>
      <c r="G16" s="67">
        <v>7394075.9932078719</v>
      </c>
      <c r="H16" s="67">
        <v>6702860.9637120478</v>
      </c>
      <c r="I16" s="67">
        <v>11092705.944353525</v>
      </c>
      <c r="J16" s="67">
        <v>7079233.1722778361</v>
      </c>
      <c r="K16" s="67">
        <v>11785148.197041173</v>
      </c>
      <c r="L16" s="67">
        <v>10223020.087325716</v>
      </c>
      <c r="M16" s="67">
        <v>6459516.9831738779</v>
      </c>
      <c r="N16" s="67">
        <v>10842061.644399209</v>
      </c>
    </row>
    <row r="17" spans="1:14" ht="15.75" x14ac:dyDescent="0.25">
      <c r="A17" s="64" t="s">
        <v>78</v>
      </c>
      <c r="B17" s="66">
        <v>5980659</v>
      </c>
      <c r="C17" s="67">
        <v>5500000</v>
      </c>
      <c r="D17" s="67">
        <v>5500000</v>
      </c>
      <c r="E17" s="67">
        <v>5500000</v>
      </c>
      <c r="F17" s="67">
        <v>5500000</v>
      </c>
      <c r="G17" s="67">
        <v>5500000</v>
      </c>
      <c r="H17" s="67">
        <v>5500000</v>
      </c>
      <c r="I17" s="67">
        <v>5500000</v>
      </c>
      <c r="J17" s="67">
        <v>5500000</v>
      </c>
      <c r="K17" s="67">
        <v>5500000</v>
      </c>
      <c r="L17" s="67">
        <v>5500000</v>
      </c>
      <c r="M17" s="67">
        <v>5500000</v>
      </c>
      <c r="N17" s="67">
        <v>5500000</v>
      </c>
    </row>
    <row r="18" spans="1:14" ht="15.75" x14ac:dyDescent="0.25">
      <c r="A18" s="68" t="s">
        <v>79</v>
      </c>
      <c r="B18" s="66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</row>
    <row r="19" spans="1:14" ht="15.75" x14ac:dyDescent="0.25">
      <c r="A19" s="64" t="s">
        <v>80</v>
      </c>
      <c r="B19" s="65">
        <v>-1597399</v>
      </c>
      <c r="C19" s="67">
        <v>-1048535.4000000003</v>
      </c>
      <c r="D19" s="67">
        <v>-1048535.4000000003</v>
      </c>
      <c r="E19" s="67">
        <v>-1048535.4000000003</v>
      </c>
      <c r="F19" s="67">
        <v>-1048535.4000000003</v>
      </c>
      <c r="G19" s="67">
        <v>-1048535.4000000003</v>
      </c>
      <c r="H19" s="67">
        <v>-1048535.4000000003</v>
      </c>
      <c r="I19" s="67">
        <v>-1048535.4000000003</v>
      </c>
      <c r="J19" s="67">
        <v>-1048535.4000000003</v>
      </c>
      <c r="K19" s="67">
        <v>-1048535.4000000003</v>
      </c>
      <c r="L19" s="67">
        <v>-1048535.4000000003</v>
      </c>
      <c r="M19" s="67">
        <v>-1048535.4000000003</v>
      </c>
      <c r="N19" s="67">
        <v>-1048535.4000000003</v>
      </c>
    </row>
    <row r="20" spans="1:14" ht="15.75" x14ac:dyDescent="0.25">
      <c r="A20" s="64" t="s">
        <v>81</v>
      </c>
      <c r="B20" s="66">
        <f t="shared" ref="B20:N20" si="5">-B9</f>
        <v>-653688</v>
      </c>
      <c r="C20" s="67">
        <f t="shared" si="5"/>
        <v>-2015046</v>
      </c>
      <c r="D20" s="67">
        <f t="shared" si="5"/>
        <v>-2015046</v>
      </c>
      <c r="E20" s="67">
        <f t="shared" si="5"/>
        <v>-2015046</v>
      </c>
      <c r="F20" s="67">
        <f t="shared" si="5"/>
        <v>-2015046</v>
      </c>
      <c r="G20" s="67">
        <f t="shared" si="5"/>
        <v>-2015046</v>
      </c>
      <c r="H20" s="67">
        <f t="shared" si="5"/>
        <v>-2015046</v>
      </c>
      <c r="I20" s="67">
        <f t="shared" si="5"/>
        <v>-2015046</v>
      </c>
      <c r="J20" s="67">
        <f t="shared" si="5"/>
        <v>-2015046</v>
      </c>
      <c r="K20" s="67">
        <f t="shared" si="5"/>
        <v>-2015046</v>
      </c>
      <c r="L20" s="67">
        <f t="shared" si="5"/>
        <v>-2015046</v>
      </c>
      <c r="M20" s="67">
        <f t="shared" si="5"/>
        <v>-2015046</v>
      </c>
      <c r="N20" s="67">
        <f t="shared" si="5"/>
        <v>-2015046</v>
      </c>
    </row>
    <row r="21" spans="1:14" ht="15.75" x14ac:dyDescent="0.25">
      <c r="A21" s="64" t="s">
        <v>82</v>
      </c>
      <c r="B21" s="65">
        <v>37263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 x14ac:dyDescent="0.25">
      <c r="A22" s="64" t="s">
        <v>83</v>
      </c>
      <c r="B22" s="65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 x14ac:dyDescent="0.25">
      <c r="A23" s="64" t="s">
        <v>84</v>
      </c>
      <c r="B23" s="70">
        <v>-3557</v>
      </c>
      <c r="C23" s="71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 x14ac:dyDescent="0.25">
      <c r="A24" s="64" t="s">
        <v>85</v>
      </c>
      <c r="B24" s="70"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5.75" x14ac:dyDescent="0.25">
      <c r="A25" s="64" t="s">
        <v>86</v>
      </c>
      <c r="B25" s="70">
        <v>969623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5.75" x14ac:dyDescent="0.25">
      <c r="A26" s="64" t="s">
        <v>87</v>
      </c>
      <c r="B26" s="70">
        <v>-216444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15.75" x14ac:dyDescent="0.25">
      <c r="A27" s="72" t="s">
        <v>88</v>
      </c>
      <c r="B27" s="66">
        <v>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15.75" x14ac:dyDescent="0.25">
      <c r="A28" s="68" t="s">
        <v>89</v>
      </c>
      <c r="B28" s="70">
        <v>-251252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15.75" x14ac:dyDescent="0.25">
      <c r="A29" s="64" t="s">
        <v>90</v>
      </c>
      <c r="B29" s="70">
        <v>-853998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5.75" x14ac:dyDescent="0.25">
      <c r="A30" s="73" t="s">
        <v>91</v>
      </c>
      <c r="B30" s="74">
        <f t="shared" ref="B30:N30" si="6">SUM(B3:B29)</f>
        <v>244011313</v>
      </c>
      <c r="C30" s="74">
        <f t="shared" si="6"/>
        <v>242458446.49853566</v>
      </c>
      <c r="D30" s="74">
        <f t="shared" si="6"/>
        <v>238708532.1841743</v>
      </c>
      <c r="E30" s="74">
        <f t="shared" si="6"/>
        <v>234970433.45023608</v>
      </c>
      <c r="F30" s="74">
        <f t="shared" si="6"/>
        <v>253618595.18679595</v>
      </c>
      <c r="G30" s="74">
        <f t="shared" si="6"/>
        <v>250441409.66231507</v>
      </c>
      <c r="H30" s="74">
        <f t="shared" si="6"/>
        <v>258143078.34694338</v>
      </c>
      <c r="I30" s="74">
        <f t="shared" si="6"/>
        <v>266985721.95395875</v>
      </c>
      <c r="J30" s="74">
        <f t="shared" si="6"/>
        <v>264574689.22643816</v>
      </c>
      <c r="K30" s="74">
        <f t="shared" si="6"/>
        <v>277082279.75566298</v>
      </c>
      <c r="L30" s="74">
        <f t="shared" si="6"/>
        <v>281542210.87535232</v>
      </c>
      <c r="M30" s="74">
        <f t="shared" si="6"/>
        <v>282989099.13216215</v>
      </c>
      <c r="N30" s="74">
        <f t="shared" si="6"/>
        <v>292915299.16718018</v>
      </c>
    </row>
    <row r="31" spans="1:14" ht="15.75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93" t="s">
        <v>101</v>
      </c>
      <c r="B32" s="92">
        <f>'Sales-Rev,Opex,FCF'!B10*1000</f>
        <v>296307212</v>
      </c>
      <c r="C32" s="92">
        <f>'Sales-Rev,Opex,FCF'!C10*1000</f>
        <v>243848931.93139836</v>
      </c>
      <c r="D32" s="92">
        <f>'Sales-Rev,Opex,FCF'!D10*1000</f>
        <v>241641859.33976805</v>
      </c>
      <c r="E32" s="92">
        <f>'Sales-Rev,Opex,FCF'!E10*1000</f>
        <v>237942896.77109545</v>
      </c>
      <c r="F32" s="92">
        <f>'Sales-Rev,Opex,FCF'!F10*1000</f>
        <v>256660570.14281157</v>
      </c>
      <c r="G32" s="92">
        <f>'Sales-Rev,Opex,FCF'!G10*1000</f>
        <v>253482618.14098695</v>
      </c>
      <c r="H32" s="92">
        <f>'Sales-Rev,Opex,FCF'!H10*1000</f>
        <v>261181975.16217774</v>
      </c>
      <c r="I32" s="92">
        <f>'Sales-Rev,Opex,FCF'!I10*1000</f>
        <v>270023722.89349002</v>
      </c>
      <c r="J32" s="92">
        <f>'Sales-Rev,Opex,FCF'!J10*1000</f>
        <v>267603551.66393816</v>
      </c>
      <c r="K32" s="92">
        <f>'Sales-Rev,Opex,FCF'!K10*1000</f>
        <v>280103494.22441298</v>
      </c>
      <c r="L32" s="92">
        <f>'Sales-Rev,Opex,FCF'!L10*1000</f>
        <v>284554225.89097732</v>
      </c>
      <c r="M32" s="92">
        <f>'Sales-Rev,Opex,FCF'!M10*1000</f>
        <v>285559248.35091215</v>
      </c>
      <c r="N32" s="92">
        <f>'Sales-Rev,Opex,FCF'!N10*1000</f>
        <v>295478124.16718024</v>
      </c>
    </row>
    <row r="33" spans="1:14" x14ac:dyDescent="0.25">
      <c r="A33" t="s">
        <v>116</v>
      </c>
      <c r="B33" s="75">
        <f>B30-B32</f>
        <v>-52295899</v>
      </c>
      <c r="C33" s="75">
        <f>C30-C32+C34</f>
        <v>0.31871543102897704</v>
      </c>
      <c r="D33" s="75">
        <f t="shared" ref="D33:N33" si="7">D30-D32+D34</f>
        <v>0</v>
      </c>
      <c r="E33" s="75">
        <f t="shared" si="7"/>
        <v>0</v>
      </c>
      <c r="F33" s="75">
        <f t="shared" si="7"/>
        <v>8.3819031715393066E-9</v>
      </c>
      <c r="G33" s="75">
        <f t="shared" si="7"/>
        <v>-3.7252902984619141E-9</v>
      </c>
      <c r="H33" s="75">
        <f t="shared" si="7"/>
        <v>1.2107193470001221E-8</v>
      </c>
      <c r="I33" s="75">
        <f t="shared" si="7"/>
        <v>-1.6763806343078613E-8</v>
      </c>
      <c r="J33" s="75">
        <f t="shared" si="7"/>
        <v>0</v>
      </c>
      <c r="K33" s="75">
        <f t="shared" si="7"/>
        <v>0</v>
      </c>
      <c r="L33" s="75">
        <f t="shared" si="7"/>
        <v>0</v>
      </c>
      <c r="M33" s="75">
        <f t="shared" si="7"/>
        <v>0</v>
      </c>
      <c r="N33" s="75">
        <f t="shared" si="7"/>
        <v>-5.9604644775390625E-8</v>
      </c>
    </row>
    <row r="34" spans="1:14" x14ac:dyDescent="0.25">
      <c r="A34" s="93" t="s">
        <v>115</v>
      </c>
      <c r="C34" s="75">
        <v>1390485.7515781301</v>
      </c>
      <c r="D34" s="75">
        <v>2933327.1555937501</v>
      </c>
      <c r="E34" s="75">
        <v>2972463.3208593749</v>
      </c>
      <c r="F34" s="75">
        <v>3041974.956015625</v>
      </c>
      <c r="G34" s="75">
        <v>3041208.4786718749</v>
      </c>
      <c r="H34" s="75">
        <v>3038896.8152343752</v>
      </c>
      <c r="I34" s="75">
        <v>3038000.9395312499</v>
      </c>
      <c r="J34" s="75">
        <v>3028862.4375</v>
      </c>
      <c r="K34" s="75">
        <v>3021214.46875</v>
      </c>
      <c r="L34" s="75">
        <v>3012015.015625</v>
      </c>
      <c r="M34" s="75">
        <v>2570149.21875</v>
      </c>
      <c r="N34" s="75">
        <v>2562825</v>
      </c>
    </row>
    <row r="35" spans="1:14" x14ac:dyDescent="0.25">
      <c r="C35" s="77">
        <f>(C32-B32)/B32</f>
        <v>-0.17704017298303776</v>
      </c>
      <c r="D35" s="77">
        <f t="shared" ref="D35:N35" si="8">(D32-C32)/C32</f>
        <v>-9.0509832220680882E-3</v>
      </c>
      <c r="E35" s="77">
        <f t="shared" si="8"/>
        <v>-1.5307623351265296E-2</v>
      </c>
      <c r="F35" s="77">
        <f t="shared" si="8"/>
        <v>7.8664560387035995E-2</v>
      </c>
      <c r="G35" s="77">
        <f t="shared" si="8"/>
        <v>-1.2381925279977113E-2</v>
      </c>
      <c r="H35" s="77">
        <f t="shared" si="8"/>
        <v>3.0374299735646617E-2</v>
      </c>
      <c r="I35" s="77">
        <f t="shared" si="8"/>
        <v>3.3852825126320832E-2</v>
      </c>
      <c r="J35" s="77">
        <f t="shared" si="8"/>
        <v>-8.9628096510115905E-3</v>
      </c>
      <c r="K35" s="77">
        <f t="shared" si="8"/>
        <v>4.6710675111563869E-2</v>
      </c>
      <c r="L35" s="77">
        <f t="shared" si="8"/>
        <v>1.5889597089419075E-2</v>
      </c>
      <c r="M35" s="77">
        <f t="shared" si="8"/>
        <v>3.5319189401878358E-3</v>
      </c>
      <c r="N35" s="77">
        <f t="shared" si="8"/>
        <v>3.473491358990826E-2</v>
      </c>
    </row>
  </sheetData>
  <pageMargins left="0.7" right="0.7" top="0.75" bottom="0.75" header="0.3" footer="0.3"/>
  <pageSetup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Sales-Rev,Opex,FCF</vt:lpstr>
      <vt:lpstr>E IS CONSOL</vt:lpstr>
      <vt:lpstr>Lost Free Cash Flow Calc</vt:lpstr>
      <vt:lpstr>O&amp;M Reconciliation</vt:lpstr>
      <vt:lpstr>'E IS CONSOL'!Print_Area</vt:lpstr>
      <vt:lpstr>'O&amp;M Reconciliation'!Print_Area</vt:lpstr>
      <vt:lpstr>'Sales-Rev,Opex,FCF'!Print_Area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James Edgar</cp:lastModifiedBy>
  <cp:lastPrinted>2019-02-08T19:51:51Z</cp:lastPrinted>
  <dcterms:created xsi:type="dcterms:W3CDTF">2019-02-08T18:33:52Z</dcterms:created>
  <dcterms:modified xsi:type="dcterms:W3CDTF">2020-12-09T17:23:47Z</dcterms:modified>
</cp:coreProperties>
</file>